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705" windowWidth="12630" windowHeight="10920" firstSheet="2" activeTab="2"/>
  </bookViews>
  <sheets>
    <sheet name="Souhr.roz.UP 2015 zdroj 11" sheetId="1" state="hidden" r:id="rId1"/>
    <sheet name="Souhr.roz.UP 2015 zdroj 30" sheetId="2" state="hidden" r:id="rId2"/>
    <sheet name="UP 2015 celkem" sheetId="3" r:id="rId3"/>
    <sheet name="FZV" sheetId="4" state="hidden" r:id="rId4"/>
    <sheet name="LF" sheetId="5" state="hidden" r:id="rId5"/>
    <sheet name="FF" sheetId="6" state="hidden" r:id="rId6"/>
    <sheet name="PřF" sheetId="7" state="hidden" r:id="rId7"/>
    <sheet name="PdF" sheetId="8" state="hidden" r:id="rId8"/>
    <sheet name="FTK" sheetId="9" state="hidden" r:id="rId9"/>
    <sheet name="CMTF" sheetId="10" state="hidden" r:id="rId10"/>
    <sheet name="PF" sheetId="11" state="hidden" r:id="rId11"/>
    <sheet name="RUP" sheetId="12" state="hidden" r:id="rId12"/>
    <sheet name="KUP" sheetId="13" state="hidden" r:id="rId13"/>
    <sheet name="VUP" sheetId="14" state="hidden" r:id="rId14"/>
    <sheet name="CVT" sheetId="15" state="hidden" r:id="rId15"/>
    <sheet name="PZ" sheetId="16" state="hidden" r:id="rId16"/>
    <sheet name="ASC" sheetId="17" state="hidden" r:id="rId17"/>
    <sheet name="VTP" sheetId="18" state="hidden" r:id="rId18"/>
    <sheet name="PS" sheetId="19" state="hidden" r:id="rId19"/>
    <sheet name="CPSSP" sheetId="20" state="hidden" r:id="rId20"/>
    <sheet name="CP" sheetId="21" state="hidden" r:id="rId21"/>
    <sheet name="CP priloha1" sheetId="22" state="hidden" r:id="rId22"/>
    <sheet name="CP příloha 2 CVT" sheetId="23" state="hidden" r:id="rId23"/>
    <sheet name="CP příloha 3 EIZ" sheetId="24" state="hidden" r:id="rId24"/>
    <sheet name="SKM" sheetId="25" state="hidden" r:id="rId25"/>
    <sheet name="List1" sheetId="26" state="hidden" r:id="rId26"/>
    <sheet name="List2" sheetId="27" state="hidden" r:id="rId27"/>
  </sheets>
  <externalReferences>
    <externalReference r:id="rId30"/>
  </externalReferences>
  <definedNames>
    <definedName name="_DAT13">'[1]2140'!#REF!</definedName>
    <definedName name="_DAT5">'[1]2140'!#REF!</definedName>
    <definedName name="_DAT7">'[1]2140'!#REF!</definedName>
    <definedName name="_xlnm.Print_Titles" localSheetId="5">'FF'!$3:$5</definedName>
    <definedName name="_xlnm.Print_Area" localSheetId="8">'FTK'!$A$3:$K$49</definedName>
  </definedNames>
  <calcPr fullCalcOnLoad="1"/>
</workbook>
</file>

<file path=xl/sharedStrings.xml><?xml version="1.0" encoding="utf-8"?>
<sst xmlns="http://schemas.openxmlformats.org/spreadsheetml/2006/main" count="2311" uniqueCount="343">
  <si>
    <t xml:space="preserve">   Hlavní činnost</t>
  </si>
  <si>
    <t>Celkem</t>
  </si>
  <si>
    <t>SÚ</t>
  </si>
  <si>
    <t>Název účtu</t>
  </si>
  <si>
    <t>zdroj   19</t>
  </si>
  <si>
    <t>Náklady :</t>
  </si>
  <si>
    <t>501</t>
  </si>
  <si>
    <t>Spotřeba materiálu</t>
  </si>
  <si>
    <t>502</t>
  </si>
  <si>
    <t>Spotřeba energie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</si>
  <si>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</si>
  <si>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</si>
  <si>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</si>
  <si>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</si>
  <si>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</si>
  <si>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</si>
  <si>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</si>
  <si>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</si>
  <si>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</si>
  <si>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</si>
  <si>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</si>
  <si>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</si>
  <si>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</si>
  <si>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</si>
  <si>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527</t>
  </si>
  <si>
    <t>Zákonné sociální náklady</t>
  </si>
  <si>
    <t>531</t>
  </si>
  <si>
    <t>Daň silniční</t>
  </si>
  <si>
    <t>532</t>
  </si>
  <si>
    <t>Daň z nemovitostí</t>
  </si>
  <si>
    <t>538</t>
  </si>
  <si>
    <t>Ostatní daně a poplatky</t>
  </si>
  <si>
    <t>Úroky</t>
  </si>
  <si>
    <t>549</t>
  </si>
  <si>
    <t>Jiné ostatní náklady</t>
  </si>
  <si>
    <t>551</t>
  </si>
  <si>
    <t>Odpisy dlouhod.NM a HM</t>
  </si>
  <si>
    <t>552</t>
  </si>
  <si>
    <t xml:space="preserve">Zůst.cena prod.DM </t>
  </si>
  <si>
    <t>582</t>
  </si>
  <si>
    <t>Poskytnuté příspěvky</t>
  </si>
  <si>
    <t>710</t>
  </si>
  <si>
    <t>Vnitro náklady</t>
  </si>
  <si>
    <t>Výnosy :</t>
  </si>
  <si>
    <t>601</t>
  </si>
  <si>
    <t>Tržby za vlastní výrobky</t>
  </si>
  <si>
    <t>602</t>
  </si>
  <si>
    <t>Tržby z prodeje služeb</t>
  </si>
  <si>
    <t>604</t>
  </si>
  <si>
    <t>Tržby za prodané zboží</t>
  </si>
  <si>
    <t>621</t>
  </si>
  <si>
    <t>Aktivace materiálu a zboží</t>
  </si>
  <si>
    <t>644</t>
  </si>
  <si>
    <t>648</t>
  </si>
  <si>
    <t>Zúčtování fondů</t>
  </si>
  <si>
    <t>649</t>
  </si>
  <si>
    <t>681</t>
  </si>
  <si>
    <t>Přij.přísp.zúčtov.mezi OS</t>
  </si>
  <si>
    <t>691</t>
  </si>
  <si>
    <t>Dotace</t>
  </si>
  <si>
    <t>692</t>
  </si>
  <si>
    <t>Příspěvek</t>
  </si>
  <si>
    <t>Hospodářský výsledek (V-N) :</t>
  </si>
  <si>
    <t>528</t>
  </si>
  <si>
    <t>545</t>
  </si>
  <si>
    <t>Kurzové ztráty</t>
  </si>
  <si>
    <t>v tis. Kč</t>
  </si>
  <si>
    <t>KUP</t>
  </si>
  <si>
    <t>Ostatní sociální náklady</t>
  </si>
  <si>
    <t>Centrální prostředky</t>
  </si>
  <si>
    <t xml:space="preserve">Celkem </t>
  </si>
  <si>
    <t>fakulty</t>
  </si>
  <si>
    <t>CJ</t>
  </si>
  <si>
    <t>CJ+CP</t>
  </si>
  <si>
    <t>FZV</t>
  </si>
  <si>
    <t>LF</t>
  </si>
  <si>
    <t>FF</t>
  </si>
  <si>
    <t>PřF</t>
  </si>
  <si>
    <t>PdF</t>
  </si>
  <si>
    <t>FTK</t>
  </si>
  <si>
    <t>CMTF</t>
  </si>
  <si>
    <t>PF</t>
  </si>
  <si>
    <t>RUP</t>
  </si>
  <si>
    <t xml:space="preserve">VUP </t>
  </si>
  <si>
    <t>CVT</t>
  </si>
  <si>
    <t>PZ</t>
  </si>
  <si>
    <t>ASC</t>
  </si>
  <si>
    <t>VTP</t>
  </si>
  <si>
    <t>PS</t>
  </si>
  <si>
    <t>CP běžné</t>
  </si>
  <si>
    <t>b</t>
  </si>
  <si>
    <t>CP VaVpI</t>
  </si>
  <si>
    <t xml:space="preserve">Fakulty </t>
  </si>
  <si>
    <t>Centrální jednotky</t>
  </si>
  <si>
    <t>UP</t>
  </si>
  <si>
    <t>řádek číslo</t>
  </si>
  <si>
    <t>a</t>
  </si>
  <si>
    <t>A</t>
  </si>
  <si>
    <t>B</t>
  </si>
  <si>
    <t>Ostatní pokuty a penále</t>
  </si>
  <si>
    <t>Vnitro výnosy</t>
  </si>
  <si>
    <t>Centrum výpočetní techniky</t>
  </si>
  <si>
    <t>Projektový servis</t>
  </si>
  <si>
    <t>1. Smluvně vázané finanční prostředky</t>
  </si>
  <si>
    <t>Podpora a údržba licencí a systémů UIS</t>
  </si>
  <si>
    <t>Kapitálové</t>
  </si>
  <si>
    <t>DB Oracle pro STAG, UIS</t>
  </si>
  <si>
    <t>Podpora STAG</t>
  </si>
  <si>
    <t>Provozní podpora FAMA</t>
  </si>
  <si>
    <t>Licence SAP, včetně DB Oracle</t>
  </si>
  <si>
    <t>Údržba licencí INIS-DERS</t>
  </si>
  <si>
    <t>Údržba WebSphere, CM, LDAP</t>
  </si>
  <si>
    <t>ASPI, SODAT</t>
  </si>
  <si>
    <t>Vstupní systémy</t>
  </si>
  <si>
    <t>Licence Statistica</t>
  </si>
  <si>
    <t>KC VVŠ provoz</t>
  </si>
  <si>
    <t>MS Select</t>
  </si>
  <si>
    <t>EES Desktop Education</t>
  </si>
  <si>
    <t>Celkem obligatorní:</t>
  </si>
  <si>
    <t>Síť servis a pronájem:</t>
  </si>
  <si>
    <t>CESNET</t>
  </si>
  <si>
    <t>Servis UPONET - A1Net (optické trasy)</t>
  </si>
  <si>
    <t>Pronájem trasy - Telecom</t>
  </si>
  <si>
    <t>Excelo - antispam</t>
  </si>
  <si>
    <t>Celkem:</t>
  </si>
  <si>
    <t>Provozní nutné výdaje:</t>
  </si>
  <si>
    <t>Inventury</t>
  </si>
  <si>
    <t>Přijímací řízení,ubyt.stipendium</t>
  </si>
  <si>
    <t>EIZ</t>
  </si>
  <si>
    <t>SciFinder</t>
  </si>
  <si>
    <t xml:space="preserve">Zajištění informačních zdrojů pro </t>
  </si>
  <si>
    <t>Periodicals Archive Online</t>
  </si>
  <si>
    <t>BMJ Online</t>
  </si>
  <si>
    <t>Karger Online Journals Current</t>
  </si>
  <si>
    <t>LWW Hight Impact Collection</t>
  </si>
  <si>
    <t>New England Journal of Medicine</t>
  </si>
  <si>
    <t>Environment Complete</t>
  </si>
  <si>
    <t>SocIndex with Full Text</t>
  </si>
  <si>
    <t>Literature Online</t>
  </si>
  <si>
    <t>Literature Resource Center</t>
  </si>
  <si>
    <t>Konzorcium na Web of Knowledge</t>
  </si>
  <si>
    <t xml:space="preserve">Journal Citation Reports </t>
  </si>
  <si>
    <t xml:space="preserve">Konzorcium Elsevier,Springer, </t>
  </si>
  <si>
    <t>Wiley, Scopus</t>
  </si>
  <si>
    <t>Scopus</t>
  </si>
  <si>
    <t>Wiley (Blackwell)</t>
  </si>
  <si>
    <t>Springer (Kluwer)</t>
  </si>
  <si>
    <t>American History in Video</t>
  </si>
  <si>
    <t>Biomedical and Life Sciences</t>
  </si>
  <si>
    <t>C.E.E.O.L.</t>
  </si>
  <si>
    <t>DBA</t>
  </si>
  <si>
    <t>JSTOR (Biological Collection)</t>
  </si>
  <si>
    <t>Leisuretourism</t>
  </si>
  <si>
    <t>Lexikon českých výtvarníků</t>
  </si>
  <si>
    <t>Oxford English Dictionary</t>
  </si>
  <si>
    <t xml:space="preserve">Oxford Scholarship </t>
  </si>
  <si>
    <t>Philosopher´s Index</t>
  </si>
  <si>
    <t>Psyndex</t>
  </si>
  <si>
    <t>Sociological Abstracts</t>
  </si>
  <si>
    <t>Ulrich</t>
  </si>
  <si>
    <t>EZB</t>
  </si>
  <si>
    <t>624</t>
  </si>
  <si>
    <t>Záporný hospodářský výsledek některých součástí bude pokrytý výnosy ze zdroje 19 nebo použitím FPP.</t>
  </si>
  <si>
    <t>SF + HF</t>
  </si>
  <si>
    <t>Fakulta zdravotnických věd</t>
  </si>
  <si>
    <t>Lékařská fakulta</t>
  </si>
  <si>
    <t xml:space="preserve">         Elektronické informační zdroje UP</t>
  </si>
  <si>
    <t xml:space="preserve">Projekt VaVpI </t>
  </si>
  <si>
    <t>plně hrazeno z projektu</t>
  </si>
  <si>
    <t>Univerzita Pardubice</t>
  </si>
  <si>
    <t>Reaxys</t>
  </si>
  <si>
    <t>CZ.1.05/3.2.00/12.0231</t>
  </si>
  <si>
    <t>American Chemical Society (archivy)</t>
  </si>
  <si>
    <t>Royal Society of Chemistry (archivy)</t>
  </si>
  <si>
    <t>MU Brno</t>
  </si>
  <si>
    <t>BMJ Journals Online</t>
  </si>
  <si>
    <t>CZ.1.05/3.2.00/12.0225</t>
  </si>
  <si>
    <t>LWW Definitive Archive</t>
  </si>
  <si>
    <t xml:space="preserve">Nursing@Ovid </t>
  </si>
  <si>
    <t>Thieme e-books Library</t>
  </si>
  <si>
    <t>Annual Reviews Biom/LifeSci Collection</t>
  </si>
  <si>
    <t>Projekt VaVpI</t>
  </si>
  <si>
    <t>BioOne 1,2</t>
  </si>
  <si>
    <t>UP Olomouc</t>
  </si>
  <si>
    <t>ENVIROnetBASE</t>
  </si>
  <si>
    <t>CZ.1.05/3.2.00/12.0228</t>
  </si>
  <si>
    <t>IOPscience</t>
  </si>
  <si>
    <t>Nature Publishing Group Collection</t>
  </si>
  <si>
    <t>American Chemical Society</t>
  </si>
  <si>
    <t>Royal Society of Chemistry</t>
  </si>
  <si>
    <t>ProQuest STM Package</t>
  </si>
  <si>
    <t>Univerzita T. Bati Zlín</t>
  </si>
  <si>
    <t>CZ.1.05/3.2.00/12.0232</t>
  </si>
  <si>
    <t>Oxford Journals STM</t>
  </si>
  <si>
    <t>Univerzita J. E. Purkyně Ústí nad Labem</t>
  </si>
  <si>
    <t>Oxford Archive</t>
  </si>
  <si>
    <t>CZ.1.05/3.2.00/12.0229</t>
  </si>
  <si>
    <t>Cambridge Journals STM</t>
  </si>
  <si>
    <t>Academic Search  Complete</t>
  </si>
  <si>
    <t>ZČU Plzeň</t>
  </si>
  <si>
    <t>E-books na platformě EBSCOhost</t>
  </si>
  <si>
    <t>CZ.1.05/3.2.00/12.0230</t>
  </si>
  <si>
    <t>Projekt LR - ELISA</t>
  </si>
  <si>
    <t>Brepolis Latin Complete</t>
  </si>
  <si>
    <t>ATLA + ATLAS</t>
  </si>
  <si>
    <t>Art Source</t>
  </si>
  <si>
    <t>Oxford Art Online</t>
  </si>
  <si>
    <t>Film and Television Literature with Full Text</t>
  </si>
  <si>
    <t>Film Indexes Online + FIAF</t>
  </si>
  <si>
    <t>Projekt LR</t>
  </si>
  <si>
    <t>Business Source Complete</t>
  </si>
  <si>
    <t>Music Online</t>
  </si>
  <si>
    <t>Národní knihovna ČR</t>
  </si>
  <si>
    <t>Oxford Music Online</t>
  </si>
  <si>
    <t>Cambridge Journals Online  (HSS Collection)</t>
  </si>
  <si>
    <t>Oxford Journals Online (HSS Collection)</t>
  </si>
  <si>
    <t>JSTOR Art &amp; Sciences I. - V. Collections</t>
  </si>
  <si>
    <t>PsyINFO</t>
  </si>
  <si>
    <t>PsycArticles</t>
  </si>
  <si>
    <t>Univerzita Karlova Praha</t>
  </si>
  <si>
    <t xml:space="preserve">ScienceDirect </t>
  </si>
  <si>
    <t>Národní technická knihovna Praha</t>
  </si>
  <si>
    <t>Asi 75 % hrazeno ze státního rozpočtu</t>
  </si>
  <si>
    <t>Etnographic Video Online</t>
  </si>
  <si>
    <t>Projekt VISK</t>
  </si>
  <si>
    <t>Anopress</t>
  </si>
  <si>
    <t>Zprac.: L. Slezáková</t>
  </si>
  <si>
    <t>(náklady na provoz UIS a sítě)</t>
  </si>
  <si>
    <t>Antiviry - serverové</t>
  </si>
  <si>
    <t>Servis DATACENTRA</t>
  </si>
  <si>
    <t>Daň za pronájem vláken Šlechtitelů</t>
  </si>
  <si>
    <t>2. Nesmluvně vázané, ale nezbytně nutné provozní výdaje:</t>
  </si>
  <si>
    <t>V+V</t>
  </si>
  <si>
    <t>zdroj 11 (A+K)</t>
  </si>
  <si>
    <t>RVO zdroj 30</t>
  </si>
  <si>
    <t>525</t>
  </si>
  <si>
    <t>Zákonné pojištění zaměstnanců</t>
  </si>
  <si>
    <t>Vydavatelství</t>
  </si>
  <si>
    <r>
      <t xml:space="preserve">                     SPP 11990002 </t>
    </r>
    <r>
      <rPr>
        <b/>
        <sz val="12"/>
        <rFont val="Arial"/>
        <family val="2"/>
      </rPr>
      <t>(ceny jsou v tis. Kč včetně DPH)</t>
    </r>
  </si>
  <si>
    <t>do konce r. 2017</t>
  </si>
  <si>
    <t>Web of Knowledge</t>
  </si>
  <si>
    <t>Web of Knowledge Bundle-Annual</t>
  </si>
  <si>
    <t>CZ.1.07/2.3.00/30.0041 prof. Ulrichová</t>
  </si>
  <si>
    <t>Encyclopedia Britannica+ Image Quest</t>
  </si>
  <si>
    <t>Běžné výdaje</t>
  </si>
  <si>
    <t>servis klimatizace sály VTBiskup.+UPS</t>
  </si>
  <si>
    <t>3. Jednorázové nesmluvně vázané,</t>
  </si>
  <si>
    <t>Licence SAP</t>
  </si>
  <si>
    <t>Celkem centrální prostředky:</t>
  </si>
  <si>
    <t>Pozn:</t>
  </si>
  <si>
    <t>Příspěvek MŠMT A, K (účet 692 100) představuje skutečnou výši příspěvku přidělenou dané součásti UP.</t>
  </si>
  <si>
    <t>Plán nákladů a výnosů na rok 2015</t>
  </si>
  <si>
    <t>Filozofická fakulta</t>
  </si>
  <si>
    <t>Aktivace dlouhodobého majetku</t>
  </si>
  <si>
    <t>613</t>
  </si>
  <si>
    <t>Změna stavu výrobků</t>
  </si>
  <si>
    <t>Pedagogická fakulta</t>
  </si>
  <si>
    <t>Fakulta tělesné kultury</t>
  </si>
  <si>
    <t>Cyrilometodějská teologická fakulta</t>
  </si>
  <si>
    <t>Jiné ost.výnosy</t>
  </si>
  <si>
    <t xml:space="preserve">Jiné ost.výnosy </t>
  </si>
  <si>
    <t>Právnická fakulta</t>
  </si>
  <si>
    <t>Knihovna UP</t>
  </si>
  <si>
    <t xml:space="preserve">642 </t>
  </si>
  <si>
    <t>Přírodovědecká fakulta</t>
  </si>
  <si>
    <t xml:space="preserve">                                         ROZPOČET  2015</t>
  </si>
  <si>
    <t>Předplatné na 2015</t>
  </si>
  <si>
    <t>RILM</t>
  </si>
  <si>
    <t>Udržitelnost projektu NATURA reg.č. CZ.1.05/3.2.00/12.0228</t>
  </si>
  <si>
    <t>Vyhledávací nástroj typu discovery (EBSCO Discovery Service)</t>
  </si>
  <si>
    <t>360 Counter (statistický nástroj)</t>
  </si>
  <si>
    <r>
      <t xml:space="preserve">CELKEM </t>
    </r>
    <r>
      <rPr>
        <b/>
        <sz val="16"/>
        <rFont val="Arial"/>
        <family val="2"/>
      </rPr>
      <t>(včetně DPH)</t>
    </r>
  </si>
  <si>
    <t>CES - smlouvy</t>
  </si>
  <si>
    <t>Assurance SP- včetně Forms</t>
  </si>
  <si>
    <t>Maitenance Intrusion Protection System</t>
  </si>
  <si>
    <t>Výstupní pošta = SMTP Barracuda gateways</t>
  </si>
  <si>
    <t>Balancer a SSL offload</t>
  </si>
  <si>
    <t>NAT gateway (WIFI, SAP)</t>
  </si>
  <si>
    <t>Směrovače/AIX podpora/FlowMon podpora</t>
  </si>
  <si>
    <t>Tisky mzdy - obálky (zbytky, cca 4500 obálek ročně)</t>
  </si>
  <si>
    <t>Mobilní aplikace</t>
  </si>
  <si>
    <t xml:space="preserve">rozvoj nových modulů ESS </t>
  </si>
  <si>
    <t>Dokup licencí SAP je pro manažery projektů VaV a některé fakulty, přehled dodáme</t>
  </si>
  <si>
    <t>Mobilní aplikace pro studijní agendu</t>
  </si>
  <si>
    <t>Porpojení ESS - STAG pro ZČU</t>
  </si>
  <si>
    <t>DERS upřesnění nákladů na upgrade</t>
  </si>
  <si>
    <t>Nárůst VERSO je o 127 tis. Kč za OBD</t>
  </si>
  <si>
    <t>VŘ na campus bude uzavřeno před Vánocema</t>
  </si>
  <si>
    <t>podpora ESS bude projednána v listopadu/prosinci 2014</t>
  </si>
  <si>
    <t>Příloha č. 1 - CVT CP 2015  nezbytné pro provoz UIS</t>
  </si>
  <si>
    <t>Materiál (tonery, cartitge, bar.pásky, štítky)</t>
  </si>
  <si>
    <t>DERS - cestovní příkazy</t>
  </si>
  <si>
    <t>Souhrnný rozpočet UP na rok 2015 - zdroj 11 Příspěvek MŠMT (ukazatel A, K)</t>
  </si>
  <si>
    <t>Vědecko-technický park</t>
  </si>
  <si>
    <t>běžné</t>
  </si>
  <si>
    <t>VaVpI a OPPI</t>
  </si>
  <si>
    <t>Správa kolejí a menz</t>
  </si>
  <si>
    <t>zdroj 50</t>
  </si>
  <si>
    <t>zdroj   59</t>
  </si>
  <si>
    <t>Plán nákladů a výnosů RUP na rok 2015</t>
  </si>
  <si>
    <t>Rektorát UP</t>
  </si>
  <si>
    <t>Plán nákladů a výnosů  CP na rok 2015</t>
  </si>
  <si>
    <t>Centrální prostředky  UP návrh výdajů 2015</t>
  </si>
  <si>
    <t>Č.pol.</t>
  </si>
  <si>
    <t xml:space="preserve">Název položky </t>
  </si>
  <si>
    <t>návrh 2015</t>
  </si>
  <si>
    <t>Poznámka</t>
  </si>
  <si>
    <t xml:space="preserve">Centrálně hrazené osobní náklady </t>
  </si>
  <si>
    <t>Mandatorní</t>
  </si>
  <si>
    <t>Opravy a udržování, služby</t>
  </si>
  <si>
    <t>Centrálně hrazené nájmy</t>
  </si>
  <si>
    <t>služby (audit, podpora SW)</t>
  </si>
  <si>
    <t>daň z nemovitosti, silniční daň a poplatky</t>
  </si>
  <si>
    <t>Odpisy hmotného a nehmotného majetku</t>
  </si>
  <si>
    <t>Pojištění staveb a budov a ostatní pojistné</t>
  </si>
  <si>
    <t>kurzové ztráty</t>
  </si>
  <si>
    <t>poplatky a příspěvky za členství(EUA,RVŠ,ČKR)</t>
  </si>
  <si>
    <t>ostatní náklady (neuplatněný nárok DPH, tvorba fondu)</t>
  </si>
  <si>
    <t>Režie na ubytovací a sociální stipendia</t>
  </si>
  <si>
    <t xml:space="preserve">Propagace UP </t>
  </si>
  <si>
    <t>Dohoda</t>
  </si>
  <si>
    <t>Gaudeamus</t>
  </si>
  <si>
    <t xml:space="preserve">Elektronické informační zdroje </t>
  </si>
  <si>
    <t>viz příloha</t>
  </si>
  <si>
    <t xml:space="preserve">SW a tisky </t>
  </si>
  <si>
    <t>Síť (CESNET, nájmy tras, …)</t>
  </si>
  <si>
    <t>Odborné posudky</t>
  </si>
  <si>
    <t>Fond rektora</t>
  </si>
  <si>
    <t>Monitorování kotelen</t>
  </si>
  <si>
    <t>Magion</t>
  </si>
  <si>
    <t>Ateneo</t>
  </si>
  <si>
    <t>Centrální prostředky celkem</t>
  </si>
  <si>
    <t>Provoz zbrojnice</t>
  </si>
  <si>
    <t>Akademiksport centrum</t>
  </si>
  <si>
    <t>zdroj 11 (F)</t>
  </si>
  <si>
    <t>Centrum podpory studentů se spec. potřebami</t>
  </si>
  <si>
    <t>Souhrnný rozpočet UP na rok 2015 - zdroj 30 Dotace na dlouhodobý koncepční rozvoj MŠMT (RVO) - neinvestiční prostředky</t>
  </si>
  <si>
    <t>Univerzita Palackého celkem</t>
  </si>
  <si>
    <t>Hlavní činnost</t>
  </si>
  <si>
    <t>c</t>
  </si>
  <si>
    <t>činnost</t>
  </si>
  <si>
    <t xml:space="preserve">Doplňková </t>
  </si>
  <si>
    <t>Doplňková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</si>
</sst>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0"/>
    <numFmt numFmtId="173" formatCode="####.###"/>
    <numFmt numFmtId="174" formatCode="#,##0.00_ ;[Red]\-#,##0.00\ "/>
    <numFmt numFmtId="175" formatCode="#,##0.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#,##0.000"/>
    <numFmt numFmtId="189" formatCode="0.000"/>
    <numFmt numFmtId="190" formatCode="0.000%"/>
    <numFmt numFmtId="191" formatCode="0.0%"/>
    <numFmt numFmtId="192" formatCode="#,##0.0000"/>
    <numFmt numFmtId="193" formatCode="#,##0_ ;[Red]\-#,##0\ "/>
    <numFmt numFmtId="194" formatCode="[$-405]d\.\ mmmm\ yyyy"/>
  </numFmts>
  <fonts count="42"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8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Tahoma"/>
      <family val="2"/>
    </font>
    <font>
      <b/>
      <sz val="16"/>
      <name val="Arial"/>
      <family val="2"/>
    </font>
    <font>
      <b/>
      <sz val="10"/>
      <color indexed="10"/>
      <name val="Arial CE"/>
      <family val="2"/>
    </font>
    <font>
      <b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99CC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0" fillId="0" borderId="0" applyNumberFormat="0" applyFill="0" applyBorder="0" applyAlignment="0" applyProtection="0"/>
    <xf numFmtId="0" fontId="3" fillId="18" borderId="6" applyNumberFormat="0" applyFont="0" applyAlignment="0" applyProtection="0"/>
    <xf numFmtId="0" fontId="10" fillId="19" borderId="7" applyNumberFormat="0" applyFont="0" applyAlignment="0" applyProtection="0"/>
    <xf numFmtId="0" fontId="10" fillId="19" borderId="7" applyNumberFormat="0" applyFon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9" applyNumberFormat="0" applyAlignment="0" applyProtection="0"/>
    <xf numFmtId="0" fontId="24" fillId="20" borderId="9" applyNumberFormat="0" applyAlignment="0" applyProtection="0"/>
    <xf numFmtId="0" fontId="25" fillId="20" borderId="10" applyNumberFormat="0" applyAlignment="0" applyProtection="0"/>
    <xf numFmtId="0" fontId="2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</cellStyleXfs>
  <cellXfs count="45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" fillId="0" borderId="0" xfId="47" applyFont="1">
      <alignment/>
      <protection/>
    </xf>
    <xf numFmtId="0" fontId="3" fillId="0" borderId="0" xfId="47">
      <alignment/>
      <protection/>
    </xf>
    <xf numFmtId="0" fontId="6" fillId="0" borderId="0" xfId="47" applyFont="1">
      <alignment/>
      <protection/>
    </xf>
    <xf numFmtId="0" fontId="2" fillId="0" borderId="0" xfId="47" applyFont="1">
      <alignment/>
      <protection/>
    </xf>
    <xf numFmtId="0" fontId="3" fillId="0" borderId="0" xfId="47" applyFont="1">
      <alignment/>
      <protection/>
    </xf>
    <xf numFmtId="0" fontId="2" fillId="25" borderId="11" xfId="47" applyFont="1" applyFill="1" applyBorder="1" applyAlignment="1">
      <alignment horizontal="center"/>
      <protection/>
    </xf>
    <xf numFmtId="0" fontId="5" fillId="25" borderId="11" xfId="0" applyFont="1" applyFill="1" applyBorder="1" applyAlignment="1">
      <alignment/>
    </xf>
    <xf numFmtId="0" fontId="5" fillId="25" borderId="11" xfId="0" applyFont="1" applyFill="1" applyBorder="1" applyAlignment="1">
      <alignment horizontal="center"/>
    </xf>
    <xf numFmtId="0" fontId="2" fillId="25" borderId="12" xfId="47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1" fontId="3" fillId="0" borderId="0" xfId="47" applyNumberFormat="1" applyFont="1">
      <alignment/>
      <protection/>
    </xf>
    <xf numFmtId="3" fontId="3" fillId="0" borderId="13" xfId="47" applyNumberFormat="1" applyBorder="1" applyAlignment="1">
      <alignment horizontal="right"/>
      <protection/>
    </xf>
    <xf numFmtId="3" fontId="3" fillId="0" borderId="13" xfId="47" applyNumberFormat="1" applyFont="1" applyBorder="1" applyAlignment="1">
      <alignment horizontal="right"/>
      <protection/>
    </xf>
    <xf numFmtId="3" fontId="3" fillId="0" borderId="14" xfId="47" applyNumberFormat="1" applyBorder="1" applyAlignment="1">
      <alignment horizontal="right"/>
      <protection/>
    </xf>
    <xf numFmtId="3" fontId="3" fillId="0" borderId="14" xfId="47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52">
      <alignment/>
      <protection/>
    </xf>
    <xf numFmtId="3" fontId="0" fillId="0" borderId="0" xfId="52" applyNumberFormat="1" applyFont="1" applyFill="1">
      <alignment/>
      <protection/>
    </xf>
    <xf numFmtId="0" fontId="0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5" fillId="0" borderId="15" xfId="52" applyFont="1" applyFill="1" applyBorder="1">
      <alignment/>
      <protection/>
    </xf>
    <xf numFmtId="3" fontId="0" fillId="0" borderId="16" xfId="52" applyNumberFormat="1" applyFont="1" applyFill="1" applyBorder="1">
      <alignment/>
      <protection/>
    </xf>
    <xf numFmtId="0" fontId="0" fillId="0" borderId="17" xfId="52" applyBorder="1">
      <alignment/>
      <protection/>
    </xf>
    <xf numFmtId="0" fontId="0" fillId="0" borderId="18" xfId="52" applyFont="1" applyFill="1" applyBorder="1">
      <alignment/>
      <protection/>
    </xf>
    <xf numFmtId="0" fontId="0" fillId="0" borderId="19" xfId="52" applyFont="1" applyFill="1" applyBorder="1">
      <alignment/>
      <protection/>
    </xf>
    <xf numFmtId="3" fontId="0" fillId="0" borderId="20" xfId="52" applyNumberFormat="1" applyFont="1" applyFill="1" applyBorder="1">
      <alignment/>
      <protection/>
    </xf>
    <xf numFmtId="0" fontId="0" fillId="0" borderId="21" xfId="52" applyFont="1" applyBorder="1">
      <alignment/>
      <protection/>
    </xf>
    <xf numFmtId="3" fontId="0" fillId="0" borderId="20" xfId="52" applyNumberFormat="1" applyFont="1" applyFill="1" applyBorder="1" applyAlignment="1">
      <alignment horizontal="right"/>
      <protection/>
    </xf>
    <xf numFmtId="0" fontId="0" fillId="0" borderId="22" xfId="52" applyFont="1" applyFill="1" applyBorder="1">
      <alignment/>
      <protection/>
    </xf>
    <xf numFmtId="3" fontId="0" fillId="0" borderId="23" xfId="52" applyNumberFormat="1" applyFont="1" applyFill="1" applyBorder="1" applyAlignment="1">
      <alignment horizontal="right"/>
      <protection/>
    </xf>
    <xf numFmtId="0" fontId="0" fillId="0" borderId="24" xfId="52" applyFont="1" applyBorder="1">
      <alignment/>
      <protection/>
    </xf>
    <xf numFmtId="0" fontId="0" fillId="0" borderId="25" xfId="52" applyFont="1" applyFill="1" applyBorder="1">
      <alignment/>
      <protection/>
    </xf>
    <xf numFmtId="0" fontId="0" fillId="0" borderId="0" xfId="52" applyFont="1" applyFill="1" applyBorder="1">
      <alignment/>
      <protection/>
    </xf>
    <xf numFmtId="3" fontId="0" fillId="0" borderId="0" xfId="52" applyNumberFormat="1" applyFont="1" applyFill="1" applyBorder="1">
      <alignment/>
      <protection/>
    </xf>
    <xf numFmtId="0" fontId="0" fillId="0" borderId="0" xfId="52" applyFont="1">
      <alignment/>
      <protection/>
    </xf>
    <xf numFmtId="0" fontId="0" fillId="0" borderId="26" xfId="52" applyFont="1" applyFill="1" applyBorder="1">
      <alignment/>
      <protection/>
    </xf>
    <xf numFmtId="0" fontId="0" fillId="0" borderId="0" xfId="52" applyBorder="1">
      <alignment/>
      <protection/>
    </xf>
    <xf numFmtId="0" fontId="5" fillId="0" borderId="0" xfId="52" applyFont="1" applyFill="1" applyBorder="1">
      <alignment/>
      <protection/>
    </xf>
    <xf numFmtId="3" fontId="0" fillId="0" borderId="21" xfId="52" applyNumberFormat="1" applyFont="1" applyFill="1" applyBorder="1">
      <alignment/>
      <protection/>
    </xf>
    <xf numFmtId="3" fontId="5" fillId="0" borderId="17" xfId="52" applyNumberFormat="1" applyFont="1" applyFill="1" applyBorder="1">
      <alignment/>
      <protection/>
    </xf>
    <xf numFmtId="3" fontId="3" fillId="0" borderId="27" xfId="47" applyNumberFormat="1" applyFont="1" applyFill="1" applyBorder="1" applyAlignment="1">
      <alignment horizontal="right"/>
      <protection/>
    </xf>
    <xf numFmtId="3" fontId="3" fillId="0" borderId="28" xfId="47" applyNumberFormat="1" applyFont="1" applyFill="1" applyBorder="1" applyAlignment="1">
      <alignment horizontal="right"/>
      <protection/>
    </xf>
    <xf numFmtId="3" fontId="0" fillId="0" borderId="27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0" xfId="47" applyNumberForma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3" fillId="0" borderId="0" xfId="47" applyFont="1" applyFill="1" applyBorder="1">
      <alignment/>
      <protection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25" borderId="29" xfId="0" applyFont="1" applyFill="1" applyBorder="1" applyAlignment="1">
      <alignment horizontal="center"/>
    </xf>
    <xf numFmtId="0" fontId="28" fillId="25" borderId="28" xfId="0" applyFont="1" applyFill="1" applyBorder="1" applyAlignment="1">
      <alignment horizontal="center"/>
    </xf>
    <xf numFmtId="0" fontId="28" fillId="25" borderId="20" xfId="0" applyFont="1" applyFill="1" applyBorder="1" applyAlignment="1">
      <alignment horizontal="center"/>
    </xf>
    <xf numFmtId="0" fontId="28" fillId="25" borderId="30" xfId="0" applyFont="1" applyFill="1" applyBorder="1" applyAlignment="1">
      <alignment horizontal="center"/>
    </xf>
    <xf numFmtId="0" fontId="28" fillId="25" borderId="31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3" fontId="28" fillId="0" borderId="30" xfId="0" applyNumberFormat="1" applyFont="1" applyBorder="1" applyAlignment="1">
      <alignment horizontal="right"/>
    </xf>
    <xf numFmtId="3" fontId="28" fillId="17" borderId="31" xfId="0" applyNumberFormat="1" applyFont="1" applyFill="1" applyBorder="1" applyAlignment="1">
      <alignment horizontal="right"/>
    </xf>
    <xf numFmtId="49" fontId="28" fillId="25" borderId="20" xfId="0" applyNumberFormat="1" applyFont="1" applyFill="1" applyBorder="1" applyAlignment="1">
      <alignment/>
    </xf>
    <xf numFmtId="49" fontId="28" fillId="0" borderId="21" xfId="0" applyNumberFormat="1" applyFont="1" applyBorder="1" applyAlignment="1">
      <alignment/>
    </xf>
    <xf numFmtId="3" fontId="28" fillId="0" borderId="19" xfId="0" applyNumberFormat="1" applyFont="1" applyBorder="1" applyAlignment="1">
      <alignment horizontal="right"/>
    </xf>
    <xf numFmtId="3" fontId="28" fillId="0" borderId="20" xfId="0" applyNumberFormat="1" applyFont="1" applyBorder="1" applyAlignment="1">
      <alignment horizontal="right"/>
    </xf>
    <xf numFmtId="3" fontId="27" fillId="0" borderId="0" xfId="0" applyNumberFormat="1" applyFont="1" applyAlignment="1">
      <alignment/>
    </xf>
    <xf numFmtId="3" fontId="28" fillId="26" borderId="20" xfId="0" applyNumberFormat="1" applyFont="1" applyFill="1" applyBorder="1" applyAlignment="1">
      <alignment horizontal="right"/>
    </xf>
    <xf numFmtId="49" fontId="28" fillId="25" borderId="20" xfId="0" applyNumberFormat="1" applyFont="1" applyFill="1" applyBorder="1" applyAlignment="1">
      <alignment horizontal="left"/>
    </xf>
    <xf numFmtId="0" fontId="28" fillId="0" borderId="21" xfId="0" applyFont="1" applyBorder="1" applyAlignment="1">
      <alignment/>
    </xf>
    <xf numFmtId="3" fontId="28" fillId="0" borderId="20" xfId="0" applyNumberFormat="1" applyFont="1" applyFill="1" applyBorder="1" applyAlignment="1">
      <alignment horizontal="right"/>
    </xf>
    <xf numFmtId="0" fontId="28" fillId="25" borderId="20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8" fillId="27" borderId="26" xfId="0" applyFont="1" applyFill="1" applyBorder="1" applyAlignment="1">
      <alignment horizontal="center"/>
    </xf>
    <xf numFmtId="0" fontId="8" fillId="27" borderId="32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0" fillId="17" borderId="18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Fill="1" applyBorder="1" applyAlignment="1">
      <alignment/>
    </xf>
    <xf numFmtId="0" fontId="0" fillId="0" borderId="25" xfId="0" applyBorder="1" applyAlignment="1">
      <alignment/>
    </xf>
    <xf numFmtId="0" fontId="0" fillId="0" borderId="37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Fill="1" applyBorder="1" applyAlignment="1">
      <alignment/>
    </xf>
    <xf numFmtId="0" fontId="0" fillId="17" borderId="3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17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17" borderId="41" xfId="0" applyFill="1" applyBorder="1" applyAlignment="1">
      <alignment/>
    </xf>
    <xf numFmtId="0" fontId="0" fillId="0" borderId="14" xfId="0" applyBorder="1" applyAlignment="1">
      <alignment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42" xfId="52" applyNumberFormat="1" applyFont="1" applyFill="1" applyBorder="1">
      <alignment/>
      <protection/>
    </xf>
    <xf numFmtId="0" fontId="0" fillId="0" borderId="42" xfId="52" applyBorder="1">
      <alignment/>
      <protection/>
    </xf>
    <xf numFmtId="3" fontId="0" fillId="0" borderId="43" xfId="52" applyNumberFormat="1" applyFont="1" applyFill="1" applyBorder="1">
      <alignment/>
      <protection/>
    </xf>
    <xf numFmtId="0" fontId="0" fillId="0" borderId="36" xfId="52" applyFont="1" applyBorder="1">
      <alignment/>
      <protection/>
    </xf>
    <xf numFmtId="3" fontId="0" fillId="0" borderId="44" xfId="52" applyNumberFormat="1" applyFont="1" applyFill="1" applyBorder="1" applyAlignment="1">
      <alignment horizontal="right"/>
      <protection/>
    </xf>
    <xf numFmtId="0" fontId="0" fillId="0" borderId="37" xfId="52" applyFont="1" applyBorder="1">
      <alignment/>
      <protection/>
    </xf>
    <xf numFmtId="3" fontId="0" fillId="0" borderId="12" xfId="52" applyNumberFormat="1" applyFont="1" applyFill="1" applyBorder="1">
      <alignment/>
      <protection/>
    </xf>
    <xf numFmtId="0" fontId="5" fillId="0" borderId="45" xfId="52" applyFont="1" applyFill="1" applyBorder="1">
      <alignment/>
      <protection/>
    </xf>
    <xf numFmtId="3" fontId="0" fillId="0" borderId="46" xfId="52" applyNumberFormat="1" applyFont="1" applyFill="1" applyBorder="1">
      <alignment/>
      <protection/>
    </xf>
    <xf numFmtId="3" fontId="0" fillId="0" borderId="36" xfId="52" applyNumberFormat="1" applyFont="1" applyFill="1" applyBorder="1">
      <alignment/>
      <protection/>
    </xf>
    <xf numFmtId="3" fontId="0" fillId="0" borderId="37" xfId="52" applyNumberFormat="1" applyFont="1" applyFill="1" applyBorder="1">
      <alignment/>
      <protection/>
    </xf>
    <xf numFmtId="0" fontId="5" fillId="0" borderId="26" xfId="0" applyFont="1" applyFill="1" applyBorder="1" applyAlignment="1">
      <alignment/>
    </xf>
    <xf numFmtId="3" fontId="5" fillId="0" borderId="4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3" fontId="28" fillId="0" borderId="31" xfId="0" applyNumberFormat="1" applyFont="1" applyBorder="1" applyAlignment="1">
      <alignment horizontal="right"/>
    </xf>
    <xf numFmtId="3" fontId="3" fillId="0" borderId="14" xfId="47" applyNumberFormat="1" applyFont="1" applyBorder="1" applyAlignment="1">
      <alignment horizontal="right"/>
      <protection/>
    </xf>
    <xf numFmtId="3" fontId="3" fillId="0" borderId="13" xfId="47" applyNumberFormat="1" applyFont="1" applyBorder="1" applyAlignment="1">
      <alignment horizontal="right"/>
      <protection/>
    </xf>
    <xf numFmtId="3" fontId="0" fillId="0" borderId="31" xfId="0" applyNumberFormat="1" applyFont="1" applyBorder="1" applyAlignment="1">
      <alignment/>
    </xf>
    <xf numFmtId="0" fontId="5" fillId="27" borderId="48" xfId="0" applyFont="1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5" xfId="0" applyFill="1" applyBorder="1" applyAlignment="1">
      <alignment/>
    </xf>
    <xf numFmtId="0" fontId="0" fillId="17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0" xfId="0" applyFill="1" applyBorder="1" applyAlignment="1">
      <alignment wrapText="1"/>
    </xf>
    <xf numFmtId="0" fontId="0" fillId="0" borderId="52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11" borderId="54" xfId="0" applyFill="1" applyBorder="1" applyAlignment="1">
      <alignment/>
    </xf>
    <xf numFmtId="0" fontId="0" fillId="0" borderId="55" xfId="52" applyFont="1" applyFill="1" applyBorder="1">
      <alignment/>
      <protection/>
    </xf>
    <xf numFmtId="3" fontId="5" fillId="0" borderId="12" xfId="52" applyNumberFormat="1" applyFont="1" applyFill="1" applyBorder="1">
      <alignment/>
      <protection/>
    </xf>
    <xf numFmtId="0" fontId="0" fillId="0" borderId="0" xfId="52" applyFill="1">
      <alignment/>
      <protection/>
    </xf>
    <xf numFmtId="0" fontId="0" fillId="0" borderId="24" xfId="0" applyBorder="1" applyAlignment="1">
      <alignment/>
    </xf>
    <xf numFmtId="0" fontId="28" fillId="0" borderId="22" xfId="0" applyFont="1" applyBorder="1" applyAlignment="1">
      <alignment horizontal="center"/>
    </xf>
    <xf numFmtId="0" fontId="28" fillId="25" borderId="23" xfId="0" applyFont="1" applyFill="1" applyBorder="1" applyAlignment="1">
      <alignment horizontal="center"/>
    </xf>
    <xf numFmtId="0" fontId="28" fillId="25" borderId="56" xfId="0" applyFont="1" applyFill="1" applyBorder="1" applyAlignment="1">
      <alignment horizontal="center"/>
    </xf>
    <xf numFmtId="0" fontId="28" fillId="25" borderId="57" xfId="0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17" borderId="26" xfId="0" applyFont="1" applyFill="1" applyBorder="1" applyAlignment="1">
      <alignment/>
    </xf>
    <xf numFmtId="3" fontId="28" fillId="17" borderId="32" xfId="0" applyNumberFormat="1" applyFont="1" applyFill="1" applyBorder="1" applyAlignment="1">
      <alignment horizontal="right"/>
    </xf>
    <xf numFmtId="3" fontId="28" fillId="17" borderId="42" xfId="0" applyNumberFormat="1" applyFont="1" applyFill="1" applyBorder="1" applyAlignment="1">
      <alignment horizontal="right"/>
    </xf>
    <xf numFmtId="3" fontId="28" fillId="17" borderId="17" xfId="0" applyNumberFormat="1" applyFont="1" applyFill="1" applyBorder="1" applyAlignment="1">
      <alignment horizontal="right"/>
    </xf>
    <xf numFmtId="3" fontId="28" fillId="17" borderId="47" xfId="0" applyNumberFormat="1" applyFont="1" applyFill="1" applyBorder="1" applyAlignment="1">
      <alignment horizontal="right"/>
    </xf>
    <xf numFmtId="0" fontId="27" fillId="0" borderId="50" xfId="0" applyFont="1" applyBorder="1" applyAlignment="1">
      <alignment horizontal="center"/>
    </xf>
    <xf numFmtId="49" fontId="28" fillId="25" borderId="51" xfId="0" applyNumberFormat="1" applyFont="1" applyFill="1" applyBorder="1" applyAlignment="1">
      <alignment/>
    </xf>
    <xf numFmtId="49" fontId="28" fillId="0" borderId="54" xfId="0" applyNumberFormat="1" applyFont="1" applyBorder="1" applyAlignment="1">
      <alignment/>
    </xf>
    <xf numFmtId="3" fontId="28" fillId="0" borderId="50" xfId="0" applyNumberFormat="1" applyFont="1" applyBorder="1" applyAlignment="1">
      <alignment horizontal="right"/>
    </xf>
    <xf numFmtId="3" fontId="28" fillId="0" borderId="51" xfId="0" applyNumberFormat="1" applyFont="1" applyBorder="1" applyAlignment="1">
      <alignment horizontal="right"/>
    </xf>
    <xf numFmtId="3" fontId="28" fillId="0" borderId="27" xfId="0" applyNumberFormat="1" applyFont="1" applyBorder="1" applyAlignment="1">
      <alignment horizontal="right"/>
    </xf>
    <xf numFmtId="3" fontId="28" fillId="0" borderId="58" xfId="0" applyNumberFormat="1" applyFont="1" applyBorder="1" applyAlignment="1">
      <alignment horizontal="right"/>
    </xf>
    <xf numFmtId="3" fontId="28" fillId="17" borderId="27" xfId="0" applyNumberFormat="1" applyFont="1" applyFill="1" applyBorder="1" applyAlignment="1">
      <alignment horizontal="right"/>
    </xf>
    <xf numFmtId="0" fontId="27" fillId="0" borderId="22" xfId="0" applyFont="1" applyBorder="1" applyAlignment="1">
      <alignment horizontal="center"/>
    </xf>
    <xf numFmtId="49" fontId="28" fillId="25" borderId="23" xfId="0" applyNumberFormat="1" applyFont="1" applyFill="1" applyBorder="1" applyAlignment="1">
      <alignment/>
    </xf>
    <xf numFmtId="49" fontId="28" fillId="0" borderId="24" xfId="0" applyNumberFormat="1" applyFont="1" applyBorder="1" applyAlignment="1">
      <alignment/>
    </xf>
    <xf numFmtId="3" fontId="28" fillId="0" borderId="23" xfId="0" applyNumberFormat="1" applyFont="1" applyBorder="1" applyAlignment="1">
      <alignment horizontal="right"/>
    </xf>
    <xf numFmtId="3" fontId="28" fillId="0" borderId="56" xfId="0" applyNumberFormat="1" applyFont="1" applyBorder="1" applyAlignment="1">
      <alignment horizontal="right"/>
    </xf>
    <xf numFmtId="3" fontId="28" fillId="0" borderId="57" xfId="0" applyNumberFormat="1" applyFont="1" applyBorder="1" applyAlignment="1">
      <alignment horizontal="right"/>
    </xf>
    <xf numFmtId="3" fontId="28" fillId="17" borderId="56" xfId="0" applyNumberFormat="1" applyFont="1" applyFill="1" applyBorder="1" applyAlignment="1">
      <alignment horizontal="right"/>
    </xf>
    <xf numFmtId="0" fontId="27" fillId="0" borderId="26" xfId="0" applyFont="1" applyBorder="1" applyAlignment="1">
      <alignment horizontal="center"/>
    </xf>
    <xf numFmtId="49" fontId="28" fillId="17" borderId="32" xfId="0" applyNumberFormat="1" applyFont="1" applyFill="1" applyBorder="1" applyAlignment="1">
      <alignment/>
    </xf>
    <xf numFmtId="0" fontId="28" fillId="0" borderId="24" xfId="0" applyFont="1" applyBorder="1" applyAlignment="1">
      <alignment/>
    </xf>
    <xf numFmtId="3" fontId="27" fillId="0" borderId="56" xfId="0" applyNumberFormat="1" applyFont="1" applyBorder="1" applyAlignment="1">
      <alignment horizontal="right"/>
    </xf>
    <xf numFmtId="0" fontId="27" fillId="0" borderId="42" xfId="0" applyFont="1" applyBorder="1" applyAlignment="1">
      <alignment horizontal="center"/>
    </xf>
    <xf numFmtId="3" fontId="28" fillId="3" borderId="32" xfId="0" applyNumberFormat="1" applyFont="1" applyFill="1" applyBorder="1" applyAlignment="1">
      <alignment horizontal="right"/>
    </xf>
    <xf numFmtId="3" fontId="28" fillId="3" borderId="42" xfId="0" applyNumberFormat="1" applyFont="1" applyFill="1" applyBorder="1" applyAlignment="1">
      <alignment horizontal="right"/>
    </xf>
    <xf numFmtId="3" fontId="28" fillId="3" borderId="17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3" fontId="28" fillId="28" borderId="20" xfId="0" applyNumberFormat="1" applyFont="1" applyFill="1" applyBorder="1" applyAlignment="1">
      <alignment horizontal="right"/>
    </xf>
    <xf numFmtId="49" fontId="28" fillId="28" borderId="21" xfId="0" applyNumberFormat="1" applyFont="1" applyFill="1" applyBorder="1" applyAlignment="1">
      <alignment/>
    </xf>
    <xf numFmtId="0" fontId="32" fillId="29" borderId="39" xfId="0" applyFont="1" applyFill="1" applyBorder="1" applyAlignment="1">
      <alignment/>
    </xf>
    <xf numFmtId="0" fontId="0" fillId="29" borderId="59" xfId="0" applyFill="1" applyBorder="1" applyAlignment="1">
      <alignment/>
    </xf>
    <xf numFmtId="0" fontId="0" fillId="29" borderId="60" xfId="0" applyFill="1" applyBorder="1" applyAlignment="1">
      <alignment/>
    </xf>
    <xf numFmtId="0" fontId="33" fillId="29" borderId="55" xfId="0" applyFont="1" applyFill="1" applyBorder="1" applyAlignment="1">
      <alignment/>
    </xf>
    <xf numFmtId="0" fontId="34" fillId="29" borderId="61" xfId="0" applyFont="1" applyFill="1" applyBorder="1" applyAlignment="1">
      <alignment/>
    </xf>
    <xf numFmtId="0" fontId="0" fillId="29" borderId="62" xfId="0" applyFill="1" applyBorder="1" applyAlignment="1">
      <alignment/>
    </xf>
    <xf numFmtId="0" fontId="0" fillId="29" borderId="55" xfId="0" applyFill="1" applyBorder="1" applyAlignment="1">
      <alignment/>
    </xf>
    <xf numFmtId="0" fontId="0" fillId="29" borderId="61" xfId="0" applyFill="1" applyBorder="1" applyAlignment="1">
      <alignment/>
    </xf>
    <xf numFmtId="0" fontId="0" fillId="29" borderId="42" xfId="0" applyFill="1" applyBorder="1" applyAlignment="1">
      <alignment/>
    </xf>
    <xf numFmtId="0" fontId="0" fillId="17" borderId="18" xfId="0" applyFont="1" applyFill="1" applyBorder="1" applyAlignment="1">
      <alignment/>
    </xf>
    <xf numFmtId="0" fontId="0" fillId="26" borderId="43" xfId="0" applyFont="1" applyFill="1" applyBorder="1" applyAlignment="1">
      <alignment/>
    </xf>
    <xf numFmtId="0" fontId="0" fillId="26" borderId="36" xfId="0" applyFont="1" applyFill="1" applyBorder="1" applyAlignment="1">
      <alignment/>
    </xf>
    <xf numFmtId="0" fontId="0" fillId="26" borderId="19" xfId="0" applyFont="1" applyFill="1" applyBorder="1" applyAlignment="1">
      <alignment/>
    </xf>
    <xf numFmtId="0" fontId="0" fillId="26" borderId="20" xfId="0" applyFont="1" applyFill="1" applyBorder="1" applyAlignment="1">
      <alignment/>
    </xf>
    <xf numFmtId="0" fontId="0" fillId="26" borderId="21" xfId="0" applyFont="1" applyFill="1" applyBorder="1" applyAlignment="1">
      <alignment/>
    </xf>
    <xf numFmtId="0" fontId="0" fillId="26" borderId="22" xfId="0" applyFont="1" applyFill="1" applyBorder="1" applyAlignment="1">
      <alignment/>
    </xf>
    <xf numFmtId="0" fontId="0" fillId="26" borderId="23" xfId="0" applyFont="1" applyFill="1" applyBorder="1" applyAlignment="1">
      <alignment/>
    </xf>
    <xf numFmtId="0" fontId="0" fillId="26" borderId="24" xfId="0" applyFont="1" applyFill="1" applyBorder="1" applyAlignment="1">
      <alignment/>
    </xf>
    <xf numFmtId="0" fontId="0" fillId="26" borderId="25" xfId="0" applyFont="1" applyFill="1" applyBorder="1" applyAlignment="1">
      <alignment/>
    </xf>
    <xf numFmtId="0" fontId="0" fillId="26" borderId="44" xfId="0" applyFont="1" applyFill="1" applyBorder="1" applyAlignment="1">
      <alignment/>
    </xf>
    <xf numFmtId="0" fontId="0" fillId="26" borderId="37" xfId="0" applyFont="1" applyFill="1" applyBorder="1" applyAlignment="1">
      <alignment/>
    </xf>
    <xf numFmtId="0" fontId="0" fillId="26" borderId="20" xfId="0" applyFont="1" applyFill="1" applyBorder="1" applyAlignment="1">
      <alignment/>
    </xf>
    <xf numFmtId="0" fontId="0" fillId="26" borderId="63" xfId="0" applyFont="1" applyFill="1" applyBorder="1" applyAlignment="1">
      <alignment/>
    </xf>
    <xf numFmtId="0" fontId="0" fillId="26" borderId="64" xfId="0" applyFont="1" applyFill="1" applyBorder="1" applyAlignment="1">
      <alignment/>
    </xf>
    <xf numFmtId="0" fontId="0" fillId="26" borderId="48" xfId="0" applyFont="1" applyFill="1" applyBorder="1" applyAlignment="1">
      <alignment/>
    </xf>
    <xf numFmtId="0" fontId="0" fillId="17" borderId="49" xfId="0" applyFont="1" applyFill="1" applyBorder="1" applyAlignment="1">
      <alignment/>
    </xf>
    <xf numFmtId="0" fontId="0" fillId="26" borderId="65" xfId="0" applyFont="1" applyFill="1" applyBorder="1" applyAlignment="1">
      <alignment/>
    </xf>
    <xf numFmtId="0" fontId="0" fillId="26" borderId="66" xfId="0" applyFont="1" applyFill="1" applyBorder="1" applyAlignment="1">
      <alignment/>
    </xf>
    <xf numFmtId="0" fontId="0" fillId="17" borderId="50" xfId="0" applyFont="1" applyFill="1" applyBorder="1" applyAlignment="1">
      <alignment/>
    </xf>
    <xf numFmtId="0" fontId="0" fillId="26" borderId="51" xfId="0" applyFont="1" applyFill="1" applyBorder="1" applyAlignment="1">
      <alignment/>
    </xf>
    <xf numFmtId="0" fontId="0" fillId="26" borderId="5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28" borderId="19" xfId="0" applyFill="1" applyBorder="1" applyAlignment="1">
      <alignment wrapText="1"/>
    </xf>
    <xf numFmtId="0" fontId="0" fillId="28" borderId="20" xfId="0" applyFill="1" applyBorder="1" applyAlignment="1">
      <alignment/>
    </xf>
    <xf numFmtId="0" fontId="0" fillId="28" borderId="21" xfId="0" applyFill="1" applyBorder="1" applyAlignment="1">
      <alignment/>
    </xf>
    <xf numFmtId="0" fontId="0" fillId="28" borderId="19" xfId="0" applyFill="1" applyBorder="1" applyAlignment="1">
      <alignment/>
    </xf>
    <xf numFmtId="0" fontId="0" fillId="30" borderId="19" xfId="0" applyFont="1" applyFill="1" applyBorder="1" applyAlignment="1">
      <alignment wrapText="1"/>
    </xf>
    <xf numFmtId="0" fontId="0" fillId="0" borderId="67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68" xfId="0" applyFont="1" applyFill="1" applyBorder="1" applyAlignment="1">
      <alignment wrapText="1"/>
    </xf>
    <xf numFmtId="0" fontId="0" fillId="0" borderId="69" xfId="0" applyFill="1" applyBorder="1" applyAlignment="1">
      <alignment/>
    </xf>
    <xf numFmtId="0" fontId="36" fillId="27" borderId="19" xfId="0" applyFont="1" applyFill="1" applyBorder="1" applyAlignment="1">
      <alignment/>
    </xf>
    <xf numFmtId="0" fontId="37" fillId="27" borderId="20" xfId="0" applyFont="1" applyFill="1" applyBorder="1" applyAlignment="1">
      <alignment/>
    </xf>
    <xf numFmtId="0" fontId="36" fillId="27" borderId="11" xfId="0" applyFont="1" applyFill="1" applyBorder="1" applyAlignment="1">
      <alignment/>
    </xf>
    <xf numFmtId="0" fontId="36" fillId="28" borderId="19" xfId="0" applyFont="1" applyFill="1" applyBorder="1" applyAlignment="1">
      <alignment/>
    </xf>
    <xf numFmtId="0" fontId="37" fillId="28" borderId="20" xfId="0" applyFont="1" applyFill="1" applyBorder="1" applyAlignment="1">
      <alignment/>
    </xf>
    <xf numFmtId="0" fontId="36" fillId="28" borderId="21" xfId="0" applyFont="1" applyFill="1" applyBorder="1" applyAlignment="1">
      <alignment/>
    </xf>
    <xf numFmtId="14" fontId="0" fillId="0" borderId="25" xfId="0" applyNumberFormat="1" applyBorder="1" applyAlignment="1">
      <alignment horizontal="left"/>
    </xf>
    <xf numFmtId="0" fontId="0" fillId="0" borderId="44" xfId="0" applyBorder="1" applyAlignment="1">
      <alignment/>
    </xf>
    <xf numFmtId="3" fontId="0" fillId="0" borderId="61" xfId="52" applyNumberFormat="1" applyFont="1" applyFill="1" applyBorder="1" applyAlignment="1">
      <alignment horizontal="right"/>
      <protection/>
    </xf>
    <xf numFmtId="0" fontId="0" fillId="0" borderId="62" xfId="52" applyFont="1" applyBorder="1">
      <alignment/>
      <protection/>
    </xf>
    <xf numFmtId="0" fontId="0" fillId="0" borderId="0" xfId="53">
      <alignment/>
      <protection/>
    </xf>
    <xf numFmtId="3" fontId="5" fillId="0" borderId="0" xfId="52" applyNumberFormat="1" applyFont="1" applyFill="1" applyBorder="1">
      <alignment/>
      <protection/>
    </xf>
    <xf numFmtId="0" fontId="0" fillId="0" borderId="0" xfId="53" applyBorder="1">
      <alignment/>
      <protection/>
    </xf>
    <xf numFmtId="0" fontId="0" fillId="0" borderId="70" xfId="53" applyFont="1" applyFill="1" applyBorder="1">
      <alignment/>
      <protection/>
    </xf>
    <xf numFmtId="3" fontId="0" fillId="0" borderId="71" xfId="53" applyNumberFormat="1" applyFont="1" applyFill="1" applyBorder="1">
      <alignment/>
      <protection/>
    </xf>
    <xf numFmtId="0" fontId="0" fillId="0" borderId="72" xfId="53" applyFont="1" applyBorder="1">
      <alignment/>
      <protection/>
    </xf>
    <xf numFmtId="0" fontId="0" fillId="0" borderId="73" xfId="53" applyFont="1" applyFill="1" applyBorder="1">
      <alignment/>
      <protection/>
    </xf>
    <xf numFmtId="0" fontId="0" fillId="0" borderId="74" xfId="53" applyFont="1" applyBorder="1">
      <alignment/>
      <protection/>
    </xf>
    <xf numFmtId="0" fontId="0" fillId="0" borderId="75" xfId="53" applyFont="1" applyFill="1" applyBorder="1">
      <alignment/>
      <protection/>
    </xf>
    <xf numFmtId="3" fontId="0" fillId="0" borderId="76" xfId="53" applyNumberFormat="1" applyFont="1" applyFill="1" applyBorder="1">
      <alignment/>
      <protection/>
    </xf>
    <xf numFmtId="3" fontId="0" fillId="0" borderId="77" xfId="53" applyNumberFormat="1" applyFont="1" applyFill="1" applyBorder="1">
      <alignment/>
      <protection/>
    </xf>
    <xf numFmtId="0" fontId="35" fillId="0" borderId="0" xfId="47" applyFont="1">
      <alignment/>
      <protection/>
    </xf>
    <xf numFmtId="0" fontId="0" fillId="0" borderId="78" xfId="53" applyFont="1" applyBorder="1">
      <alignment/>
      <protection/>
    </xf>
    <xf numFmtId="0" fontId="0" fillId="0" borderId="79" xfId="53" applyFont="1" applyFill="1" applyBorder="1">
      <alignment/>
      <protection/>
    </xf>
    <xf numFmtId="3" fontId="5" fillId="0" borderId="80" xfId="53" applyNumberFormat="1" applyFont="1" applyFill="1" applyBorder="1">
      <alignment/>
      <protection/>
    </xf>
    <xf numFmtId="3" fontId="0" fillId="0" borderId="80" xfId="53" applyNumberFormat="1" applyFont="1" applyFill="1" applyBorder="1">
      <alignment/>
      <protection/>
    </xf>
    <xf numFmtId="0" fontId="0" fillId="0" borderId="0" xfId="53" applyFont="1" applyFill="1" applyBorder="1">
      <alignment/>
      <protection/>
    </xf>
    <xf numFmtId="3" fontId="0" fillId="0" borderId="0" xfId="53" applyNumberFormat="1" applyFont="1" applyFill="1" applyBorder="1">
      <alignment/>
      <protection/>
    </xf>
    <xf numFmtId="0" fontId="0" fillId="0" borderId="33" xfId="52" applyFont="1" applyFill="1" applyBorder="1">
      <alignment/>
      <protection/>
    </xf>
    <xf numFmtId="3" fontId="0" fillId="0" borderId="35" xfId="52" applyNumberFormat="1" applyFont="1" applyFill="1" applyBorder="1">
      <alignment/>
      <protection/>
    </xf>
    <xf numFmtId="0" fontId="0" fillId="0" borderId="35" xfId="0" applyFont="1" applyBorder="1" applyAlignment="1">
      <alignment/>
    </xf>
    <xf numFmtId="3" fontId="3" fillId="31" borderId="13" xfId="47" applyNumberFormat="1" applyFill="1" applyBorder="1" applyAlignment="1">
      <alignment horizontal="right"/>
      <protection/>
    </xf>
    <xf numFmtId="0" fontId="27" fillId="32" borderId="42" xfId="0" applyFont="1" applyFill="1" applyBorder="1" applyAlignment="1">
      <alignment/>
    </xf>
    <xf numFmtId="0" fontId="28" fillId="31" borderId="26" xfId="0" applyFont="1" applyFill="1" applyBorder="1" applyAlignment="1">
      <alignment/>
    </xf>
    <xf numFmtId="0" fontId="27" fillId="31" borderId="47" xfId="0" applyFont="1" applyFill="1" applyBorder="1" applyAlignment="1">
      <alignment/>
    </xf>
    <xf numFmtId="3" fontId="2" fillId="31" borderId="26" xfId="47" applyNumberFormat="1" applyFont="1" applyFill="1" applyBorder="1" applyAlignment="1">
      <alignment horizontal="right"/>
      <protection/>
    </xf>
    <xf numFmtId="0" fontId="2" fillId="31" borderId="12" xfId="47" applyFont="1" applyFill="1" applyBorder="1" applyAlignment="1">
      <alignment horizontal="center"/>
      <protection/>
    </xf>
    <xf numFmtId="3" fontId="2" fillId="31" borderId="42" xfId="47" applyNumberFormat="1" applyFont="1" applyFill="1" applyBorder="1" applyAlignment="1">
      <alignment horizontal="right"/>
      <protection/>
    </xf>
    <xf numFmtId="0" fontId="5" fillId="31" borderId="62" xfId="0" applyFont="1" applyFill="1" applyBorder="1" applyAlignment="1">
      <alignment horizontal="right"/>
    </xf>
    <xf numFmtId="3" fontId="2" fillId="31" borderId="55" xfId="47" applyNumberFormat="1" applyFont="1" applyFill="1" applyBorder="1" applyAlignment="1">
      <alignment horizontal="right"/>
      <protection/>
    </xf>
    <xf numFmtId="3" fontId="3" fillId="31" borderId="55" xfId="47" applyNumberFormat="1" applyFont="1" applyFill="1" applyBorder="1" applyAlignment="1">
      <alignment horizontal="right"/>
      <protection/>
    </xf>
    <xf numFmtId="3" fontId="3" fillId="0" borderId="81" xfId="47" applyNumberFormat="1" applyFont="1" applyBorder="1" applyAlignment="1">
      <alignment horizontal="right"/>
      <protection/>
    </xf>
    <xf numFmtId="3" fontId="3" fillId="28" borderId="31" xfId="47" applyNumberFormat="1" applyFont="1" applyFill="1" applyBorder="1" applyAlignment="1">
      <alignment horizontal="right"/>
      <protection/>
    </xf>
    <xf numFmtId="0" fontId="28" fillId="32" borderId="82" xfId="0" applyFont="1" applyFill="1" applyBorder="1" applyAlignment="1">
      <alignment/>
    </xf>
    <xf numFmtId="3" fontId="3" fillId="28" borderId="13" xfId="47" applyNumberFormat="1" applyFont="1" applyFill="1" applyBorder="1" applyAlignment="1">
      <alignment horizontal="right"/>
      <protection/>
    </xf>
    <xf numFmtId="3" fontId="3" fillId="28" borderId="28" xfId="47" applyNumberFormat="1" applyFont="1" applyFill="1" applyBorder="1" applyAlignment="1">
      <alignment horizontal="right"/>
      <protection/>
    </xf>
    <xf numFmtId="3" fontId="3" fillId="28" borderId="28" xfId="47" applyNumberFormat="1" applyFont="1" applyFill="1" applyBorder="1" applyAlignment="1">
      <alignment horizontal="right"/>
      <protection/>
    </xf>
    <xf numFmtId="3" fontId="3" fillId="28" borderId="31" xfId="47" applyNumberFormat="1" applyFont="1" applyFill="1" applyBorder="1" applyAlignment="1">
      <alignment horizontal="right"/>
      <protection/>
    </xf>
    <xf numFmtId="3" fontId="3" fillId="28" borderId="27" xfId="47" applyNumberFormat="1" applyFont="1" applyFill="1" applyBorder="1" applyAlignment="1">
      <alignment horizontal="right"/>
      <protection/>
    </xf>
    <xf numFmtId="3" fontId="3" fillId="28" borderId="27" xfId="47" applyNumberFormat="1" applyFont="1" applyFill="1" applyBorder="1" applyAlignment="1">
      <alignment horizontal="right"/>
      <protection/>
    </xf>
    <xf numFmtId="3" fontId="0" fillId="0" borderId="83" xfId="0" applyNumberFormat="1" applyFont="1" applyBorder="1" applyAlignment="1">
      <alignment/>
    </xf>
    <xf numFmtId="3" fontId="0" fillId="0" borderId="81" xfId="0" applyNumberFormat="1" applyFont="1" applyBorder="1" applyAlignment="1">
      <alignment/>
    </xf>
    <xf numFmtId="0" fontId="5" fillId="31" borderId="61" xfId="0" applyFont="1" applyFill="1" applyBorder="1" applyAlignment="1">
      <alignment horizontal="right"/>
    </xf>
    <xf numFmtId="0" fontId="41" fillId="31" borderId="12" xfId="47" applyFont="1" applyFill="1" applyBorder="1" applyAlignment="1">
      <alignment horizontal="center"/>
      <protection/>
    </xf>
    <xf numFmtId="3" fontId="2" fillId="31" borderId="17" xfId="47" applyNumberFormat="1" applyFont="1" applyFill="1" applyBorder="1" applyAlignment="1">
      <alignment horizontal="right"/>
      <protection/>
    </xf>
    <xf numFmtId="0" fontId="0" fillId="31" borderId="42" xfId="0" applyFill="1" applyBorder="1" applyAlignment="1">
      <alignment/>
    </xf>
    <xf numFmtId="3" fontId="3" fillId="28" borderId="38" xfId="47" applyNumberFormat="1" applyFont="1" applyFill="1" applyBorder="1" applyAlignment="1">
      <alignment horizontal="right"/>
      <protection/>
    </xf>
    <xf numFmtId="3" fontId="3" fillId="28" borderId="81" xfId="47" applyNumberFormat="1" applyFont="1" applyFill="1" applyBorder="1" applyAlignment="1">
      <alignment horizontal="right"/>
      <protection/>
    </xf>
    <xf numFmtId="3" fontId="2" fillId="31" borderId="28" xfId="47" applyNumberFormat="1" applyFont="1" applyFill="1" applyBorder="1" applyAlignment="1">
      <alignment horizontal="right"/>
      <protection/>
    </xf>
    <xf numFmtId="3" fontId="2" fillId="31" borderId="31" xfId="47" applyNumberFormat="1" applyFont="1" applyFill="1" applyBorder="1" applyAlignment="1">
      <alignment horizontal="right"/>
      <protection/>
    </xf>
    <xf numFmtId="3" fontId="3" fillId="31" borderId="31" xfId="47" applyNumberFormat="1" applyFont="1" applyFill="1" applyBorder="1" applyAlignment="1">
      <alignment horizontal="right"/>
      <protection/>
    </xf>
    <xf numFmtId="3" fontId="3" fillId="31" borderId="56" xfId="47" applyNumberFormat="1" applyFont="1" applyFill="1" applyBorder="1" applyAlignment="1">
      <alignment horizontal="right"/>
      <protection/>
    </xf>
    <xf numFmtId="3" fontId="3" fillId="31" borderId="27" xfId="47" applyNumberFormat="1" applyFont="1" applyFill="1" applyBorder="1" applyAlignment="1">
      <alignment horizontal="right"/>
      <protection/>
    </xf>
    <xf numFmtId="3" fontId="5" fillId="28" borderId="31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0" fillId="31" borderId="28" xfId="0" applyNumberFormat="1" applyFill="1" applyBorder="1" applyAlignment="1">
      <alignment/>
    </xf>
    <xf numFmtId="3" fontId="0" fillId="31" borderId="27" xfId="0" applyNumberFormat="1" applyFill="1" applyBorder="1" applyAlignment="1">
      <alignment/>
    </xf>
    <xf numFmtId="3" fontId="0" fillId="31" borderId="83" xfId="0" applyNumberFormat="1" applyFill="1" applyBorder="1" applyAlignment="1">
      <alignment/>
    </xf>
    <xf numFmtId="3" fontId="0" fillId="31" borderId="27" xfId="0" applyNumberFormat="1" applyFont="1" applyFill="1" applyBorder="1" applyAlignment="1">
      <alignment/>
    </xf>
    <xf numFmtId="3" fontId="0" fillId="31" borderId="31" xfId="0" applyNumberFormat="1" applyFill="1" applyBorder="1" applyAlignment="1">
      <alignment/>
    </xf>
    <xf numFmtId="3" fontId="0" fillId="31" borderId="84" xfId="0" applyNumberFormat="1" applyFill="1" applyBorder="1" applyAlignment="1">
      <alignment/>
    </xf>
    <xf numFmtId="3" fontId="3" fillId="31" borderId="14" xfId="47" applyNumberFormat="1" applyFill="1" applyBorder="1" applyAlignment="1">
      <alignment horizontal="right"/>
      <protection/>
    </xf>
    <xf numFmtId="3" fontId="0" fillId="0" borderId="56" xfId="0" applyNumberFormat="1" applyFont="1" applyBorder="1" applyAlignment="1">
      <alignment/>
    </xf>
    <xf numFmtId="3" fontId="3" fillId="32" borderId="15" xfId="47" applyNumberFormat="1" applyFill="1" applyBorder="1" applyAlignment="1">
      <alignment horizontal="right"/>
      <protection/>
    </xf>
    <xf numFmtId="3" fontId="3" fillId="32" borderId="42" xfId="47" applyNumberFormat="1" applyFont="1" applyFill="1" applyBorder="1" applyAlignment="1">
      <alignment horizontal="right"/>
      <protection/>
    </xf>
    <xf numFmtId="3" fontId="3" fillId="31" borderId="15" xfId="47" applyNumberFormat="1" applyFill="1" applyBorder="1" applyAlignment="1">
      <alignment horizontal="right"/>
      <protection/>
    </xf>
    <xf numFmtId="3" fontId="3" fillId="32" borderId="42" xfId="47" applyNumberFormat="1" applyFont="1" applyFill="1" applyBorder="1" applyAlignment="1">
      <alignment horizontal="right"/>
      <protection/>
    </xf>
    <xf numFmtId="3" fontId="0" fillId="32" borderId="42" xfId="0" applyNumberFormat="1" applyFont="1" applyFill="1" applyBorder="1" applyAlignment="1">
      <alignment/>
    </xf>
    <xf numFmtId="3" fontId="0" fillId="32" borderId="17" xfId="0" applyNumberFormat="1" applyFill="1" applyBorder="1" applyAlignment="1">
      <alignment/>
    </xf>
    <xf numFmtId="3" fontId="0" fillId="31" borderId="31" xfId="0" applyNumberFormat="1" applyFont="1" applyFill="1" applyBorder="1" applyAlignment="1">
      <alignment/>
    </xf>
    <xf numFmtId="49" fontId="28" fillId="31" borderId="85" xfId="0" applyNumberFormat="1" applyFont="1" applyFill="1" applyBorder="1" applyAlignment="1">
      <alignment/>
    </xf>
    <xf numFmtId="3" fontId="3" fillId="0" borderId="81" xfId="47" applyNumberFormat="1" applyBorder="1" applyAlignment="1">
      <alignment horizontal="right"/>
      <protection/>
    </xf>
    <xf numFmtId="3" fontId="3" fillId="0" borderId="81" xfId="47" applyNumberFormat="1" applyFont="1" applyBorder="1" applyAlignment="1">
      <alignment horizontal="right"/>
      <protection/>
    </xf>
    <xf numFmtId="3" fontId="3" fillId="31" borderId="81" xfId="47" applyNumberFormat="1" applyFill="1" applyBorder="1" applyAlignment="1">
      <alignment horizontal="right"/>
      <protection/>
    </xf>
    <xf numFmtId="49" fontId="27" fillId="31" borderId="42" xfId="0" applyNumberFormat="1" applyFont="1" applyFill="1" applyBorder="1" applyAlignment="1">
      <alignment/>
    </xf>
    <xf numFmtId="3" fontId="3" fillId="31" borderId="42" xfId="47" applyNumberFormat="1" applyFont="1" applyFill="1" applyBorder="1" applyAlignment="1">
      <alignment horizontal="right"/>
      <protection/>
    </xf>
    <xf numFmtId="3" fontId="3" fillId="31" borderId="42" xfId="47" applyNumberFormat="1" applyFont="1" applyFill="1" applyBorder="1" applyAlignment="1">
      <alignment horizontal="right"/>
      <protection/>
    </xf>
    <xf numFmtId="3" fontId="0" fillId="31" borderId="42" xfId="0" applyNumberFormat="1" applyFont="1" applyFill="1" applyBorder="1" applyAlignment="1">
      <alignment/>
    </xf>
    <xf numFmtId="3" fontId="0" fillId="31" borderId="42" xfId="0" applyNumberFormat="1" applyFont="1" applyFill="1" applyBorder="1" applyAlignment="1">
      <alignment/>
    </xf>
    <xf numFmtId="3" fontId="0" fillId="31" borderId="42" xfId="0" applyNumberFormat="1" applyFill="1" applyBorder="1" applyAlignment="1">
      <alignment/>
    </xf>
    <xf numFmtId="3" fontId="0" fillId="0" borderId="41" xfId="0" applyNumberFormat="1" applyFont="1" applyBorder="1" applyAlignment="1">
      <alignment/>
    </xf>
    <xf numFmtId="3" fontId="5" fillId="28" borderId="13" xfId="0" applyNumberFormat="1" applyFont="1" applyFill="1" applyBorder="1" applyAlignment="1">
      <alignment/>
    </xf>
    <xf numFmtId="3" fontId="3" fillId="0" borderId="81" xfId="47" applyNumberFormat="1" applyFont="1" applyFill="1" applyBorder="1" applyAlignment="1">
      <alignment horizontal="right"/>
      <protection/>
    </xf>
    <xf numFmtId="3" fontId="0" fillId="0" borderId="14" xfId="0" applyNumberFormat="1" applyFont="1" applyBorder="1" applyAlignment="1">
      <alignment/>
    </xf>
    <xf numFmtId="3" fontId="0" fillId="31" borderId="12" xfId="0" applyNumberFormat="1" applyFont="1" applyFill="1" applyBorder="1" applyAlignment="1">
      <alignment/>
    </xf>
    <xf numFmtId="0" fontId="28" fillId="31" borderId="23" xfId="0" applyFont="1" applyFill="1" applyBorder="1" applyAlignment="1">
      <alignment horizontal="center"/>
    </xf>
    <xf numFmtId="0" fontId="28" fillId="31" borderId="24" xfId="0" applyFont="1" applyFill="1" applyBorder="1" applyAlignment="1">
      <alignment horizontal="center"/>
    </xf>
    <xf numFmtId="0" fontId="10" fillId="0" borderId="0" xfId="54">
      <alignment/>
      <protection/>
    </xf>
    <xf numFmtId="0" fontId="7" fillId="0" borderId="0" xfId="54" applyFont="1">
      <alignment/>
      <protection/>
    </xf>
    <xf numFmtId="0" fontId="10" fillId="0" borderId="0" xfId="54" applyAlignment="1">
      <alignment horizontal="right"/>
      <protection/>
    </xf>
    <xf numFmtId="0" fontId="2" fillId="0" borderId="42" xfId="54" applyFont="1" applyBorder="1">
      <alignment/>
      <protection/>
    </xf>
    <xf numFmtId="0" fontId="5" fillId="0" borderId="16" xfId="54" applyFont="1" applyBorder="1" applyAlignment="1">
      <alignment horizontal="left"/>
      <protection/>
    </xf>
    <xf numFmtId="0" fontId="5" fillId="0" borderId="42" xfId="54" applyFont="1" applyBorder="1" applyAlignment="1">
      <alignment horizontal="center"/>
      <protection/>
    </xf>
    <xf numFmtId="0" fontId="5" fillId="0" borderId="42" xfId="54" applyFont="1" applyFill="1" applyBorder="1" applyAlignment="1">
      <alignment horizontal="center"/>
      <protection/>
    </xf>
    <xf numFmtId="0" fontId="3" fillId="0" borderId="28" xfId="54" applyFont="1" applyBorder="1">
      <alignment/>
      <protection/>
    </xf>
    <xf numFmtId="0" fontId="0" fillId="0" borderId="86" xfId="54" applyFont="1" applyBorder="1" applyAlignment="1" quotePrefix="1">
      <alignment horizontal="left"/>
      <protection/>
    </xf>
    <xf numFmtId="3" fontId="0" fillId="0" borderId="27" xfId="54" applyNumberFormat="1" applyFont="1" applyBorder="1" applyAlignment="1" quotePrefix="1">
      <alignment horizontal="right"/>
      <protection/>
    </xf>
    <xf numFmtId="0" fontId="10" fillId="0" borderId="28" xfId="54" applyBorder="1">
      <alignment/>
      <protection/>
    </xf>
    <xf numFmtId="0" fontId="3" fillId="0" borderId="31" xfId="54" applyFont="1" applyBorder="1">
      <alignment/>
      <protection/>
    </xf>
    <xf numFmtId="0" fontId="0" fillId="0" borderId="86" xfId="54" applyFont="1" applyBorder="1">
      <alignment/>
      <protection/>
    </xf>
    <xf numFmtId="3" fontId="0" fillId="0" borderId="27" xfId="54" applyNumberFormat="1" applyFont="1" applyBorder="1">
      <alignment/>
      <protection/>
    </xf>
    <xf numFmtId="0" fontId="10" fillId="0" borderId="27" xfId="54" applyBorder="1">
      <alignment/>
      <protection/>
    </xf>
    <xf numFmtId="3" fontId="0" fillId="0" borderId="41" xfId="54" applyNumberFormat="1" applyFont="1" applyFill="1" applyBorder="1">
      <alignment/>
      <protection/>
    </xf>
    <xf numFmtId="3" fontId="0" fillId="0" borderId="31" xfId="54" applyNumberFormat="1" applyFont="1" applyBorder="1">
      <alignment/>
      <protection/>
    </xf>
    <xf numFmtId="0" fontId="10" fillId="0" borderId="31" xfId="54" applyBorder="1">
      <alignment/>
      <protection/>
    </xf>
    <xf numFmtId="3" fontId="0" fillId="0" borderId="83" xfId="54" applyNumberFormat="1" applyFont="1" applyBorder="1">
      <alignment/>
      <protection/>
    </xf>
    <xf numFmtId="0" fontId="10" fillId="0" borderId="83" xfId="54" applyBorder="1">
      <alignment/>
      <protection/>
    </xf>
    <xf numFmtId="0" fontId="3" fillId="0" borderId="56" xfId="54" applyFont="1" applyBorder="1">
      <alignment/>
      <protection/>
    </xf>
    <xf numFmtId="0" fontId="0" fillId="0" borderId="87" xfId="54" applyFont="1" applyBorder="1">
      <alignment/>
      <protection/>
    </xf>
    <xf numFmtId="3" fontId="0" fillId="0" borderId="56" xfId="54" applyNumberFormat="1" applyFont="1" applyBorder="1">
      <alignment/>
      <protection/>
    </xf>
    <xf numFmtId="0" fontId="10" fillId="0" borderId="56" xfId="54" applyBorder="1">
      <alignment/>
      <protection/>
    </xf>
    <xf numFmtId="0" fontId="3" fillId="0" borderId="12" xfId="54" applyFont="1" applyBorder="1">
      <alignment/>
      <protection/>
    </xf>
    <xf numFmtId="0" fontId="0" fillId="0" borderId="61" xfId="54" applyFont="1" applyBorder="1">
      <alignment/>
      <protection/>
    </xf>
    <xf numFmtId="3" fontId="0" fillId="0" borderId="12" xfId="54" applyNumberFormat="1" applyFont="1" applyBorder="1">
      <alignment/>
      <protection/>
    </xf>
    <xf numFmtId="0" fontId="10" fillId="0" borderId="12" xfId="54" applyBorder="1">
      <alignment/>
      <protection/>
    </xf>
    <xf numFmtId="0" fontId="5" fillId="0" borderId="61" xfId="54" applyFont="1" applyFill="1" applyBorder="1">
      <alignment/>
      <protection/>
    </xf>
    <xf numFmtId="3" fontId="5" fillId="0" borderId="12" xfId="54" applyNumberFormat="1" applyFont="1" applyFill="1" applyBorder="1">
      <alignment/>
      <protection/>
    </xf>
    <xf numFmtId="3" fontId="28" fillId="28" borderId="30" xfId="0" applyNumberFormat="1" applyFont="1" applyFill="1" applyBorder="1" applyAlignment="1">
      <alignment horizontal="right"/>
    </xf>
    <xf numFmtId="0" fontId="27" fillId="28" borderId="0" xfId="0" applyFont="1" applyFill="1" applyAlignment="1">
      <alignment/>
    </xf>
    <xf numFmtId="3" fontId="0" fillId="28" borderId="13" xfId="0" applyNumberFormat="1" applyFont="1" applyFill="1" applyBorder="1" applyAlignment="1">
      <alignment/>
    </xf>
    <xf numFmtId="3" fontId="0" fillId="28" borderId="31" xfId="0" applyNumberFormat="1" applyFont="1" applyFill="1" applyBorder="1" applyAlignment="1">
      <alignment/>
    </xf>
    <xf numFmtId="3" fontId="3" fillId="28" borderId="0" xfId="47" applyNumberFormat="1" applyFill="1" applyBorder="1" applyAlignment="1">
      <alignment horizontal="right"/>
      <protection/>
    </xf>
    <xf numFmtId="3" fontId="3" fillId="28" borderId="0" xfId="47" applyNumberFormat="1" applyFont="1" applyFill="1" applyBorder="1" applyAlignment="1">
      <alignment horizontal="right"/>
      <protection/>
    </xf>
    <xf numFmtId="3" fontId="28" fillId="28" borderId="23" xfId="0" applyNumberFormat="1" applyFont="1" applyFill="1" applyBorder="1" applyAlignment="1">
      <alignment horizontal="right"/>
    </xf>
    <xf numFmtId="3" fontId="28" fillId="17" borderId="65" xfId="0" applyNumberFormat="1" applyFont="1" applyFill="1" applyBorder="1" applyAlignment="1">
      <alignment horizontal="right"/>
    </xf>
    <xf numFmtId="3" fontId="28" fillId="3" borderId="64" xfId="0" applyNumberFormat="1" applyFont="1" applyFill="1" applyBorder="1" applyAlignment="1">
      <alignment horizontal="right"/>
    </xf>
    <xf numFmtId="3" fontId="28" fillId="0" borderId="29" xfId="0" applyNumberFormat="1" applyFont="1" applyBorder="1" applyAlignment="1">
      <alignment horizontal="right"/>
    </xf>
    <xf numFmtId="3" fontId="28" fillId="0" borderId="30" xfId="0" applyNumberFormat="1" applyFont="1" applyFill="1" applyBorder="1" applyAlignment="1">
      <alignment horizontal="right"/>
    </xf>
    <xf numFmtId="3" fontId="28" fillId="0" borderId="88" xfId="0" applyNumberFormat="1" applyFont="1" applyBorder="1" applyAlignment="1">
      <alignment horizontal="right"/>
    </xf>
    <xf numFmtId="3" fontId="28" fillId="0" borderId="36" xfId="0" applyNumberFormat="1" applyFont="1" applyBorder="1" applyAlignment="1">
      <alignment horizontal="right"/>
    </xf>
    <xf numFmtId="3" fontId="28" fillId="0" borderId="21" xfId="0" applyNumberFormat="1" applyFont="1" applyBorder="1" applyAlignment="1">
      <alignment horizontal="right"/>
    </xf>
    <xf numFmtId="3" fontId="28" fillId="28" borderId="21" xfId="0" applyNumberFormat="1" applyFont="1" applyFill="1" applyBorder="1" applyAlignment="1">
      <alignment horizontal="right"/>
    </xf>
    <xf numFmtId="3" fontId="28" fillId="0" borderId="21" xfId="0" applyNumberFormat="1" applyFont="1" applyFill="1" applyBorder="1" applyAlignment="1">
      <alignment horizontal="right"/>
    </xf>
    <xf numFmtId="3" fontId="28" fillId="0" borderId="37" xfId="0" applyNumberFormat="1" applyFont="1" applyBorder="1" applyAlignment="1">
      <alignment horizontal="right"/>
    </xf>
    <xf numFmtId="3" fontId="28" fillId="17" borderId="34" xfId="0" applyNumberFormat="1" applyFont="1" applyFill="1" applyBorder="1" applyAlignment="1">
      <alignment horizontal="right"/>
    </xf>
    <xf numFmtId="0" fontId="28" fillId="25" borderId="86" xfId="0" applyFont="1" applyFill="1" applyBorder="1" applyAlignment="1">
      <alignment horizontal="center"/>
    </xf>
    <xf numFmtId="0" fontId="28" fillId="25" borderId="87" xfId="0" applyFont="1" applyFill="1" applyBorder="1" applyAlignment="1">
      <alignment horizontal="center"/>
    </xf>
    <xf numFmtId="49" fontId="28" fillId="0" borderId="89" xfId="0" applyNumberFormat="1" applyFont="1" applyBorder="1" applyAlignment="1">
      <alignment/>
    </xf>
    <xf numFmtId="49" fontId="27" fillId="17" borderId="85" xfId="0" applyNumberFormat="1" applyFont="1" applyFill="1" applyBorder="1" applyAlignment="1">
      <alignment/>
    </xf>
    <xf numFmtId="0" fontId="27" fillId="3" borderId="15" xfId="0" applyFont="1" applyFill="1" applyBorder="1" applyAlignment="1">
      <alignment/>
    </xf>
    <xf numFmtId="0" fontId="28" fillId="25" borderId="90" xfId="0" applyFont="1" applyFill="1" applyBorder="1" applyAlignment="1">
      <alignment horizontal="center"/>
    </xf>
    <xf numFmtId="3" fontId="28" fillId="0" borderId="52" xfId="0" applyNumberFormat="1" applyFont="1" applyBorder="1" applyAlignment="1">
      <alignment horizontal="right"/>
    </xf>
    <xf numFmtId="3" fontId="28" fillId="17" borderId="91" xfId="0" applyNumberFormat="1" applyFont="1" applyFill="1" applyBorder="1" applyAlignment="1">
      <alignment horizontal="right"/>
    </xf>
    <xf numFmtId="3" fontId="28" fillId="17" borderId="42" xfId="0" applyNumberFormat="1" applyFont="1" applyFill="1" applyBorder="1" applyAlignment="1">
      <alignment/>
    </xf>
    <xf numFmtId="3" fontId="28" fillId="33" borderId="42" xfId="0" applyNumberFormat="1" applyFont="1" applyFill="1" applyBorder="1" applyAlignment="1">
      <alignment/>
    </xf>
    <xf numFmtId="0" fontId="27" fillId="17" borderId="85" xfId="0" applyFont="1" applyFill="1" applyBorder="1" applyAlignment="1">
      <alignment/>
    </xf>
    <xf numFmtId="0" fontId="28" fillId="25" borderId="92" xfId="0" applyFont="1" applyFill="1" applyBorder="1" applyAlignment="1">
      <alignment horizontal="center"/>
    </xf>
    <xf numFmtId="0" fontId="28" fillId="25" borderId="93" xfId="0" applyFont="1" applyFill="1" applyBorder="1" applyAlignment="1">
      <alignment horizontal="center"/>
    </xf>
    <xf numFmtId="3" fontId="28" fillId="33" borderId="91" xfId="0" applyNumberFormat="1" applyFont="1" applyFill="1" applyBorder="1" applyAlignment="1">
      <alignment horizontal="right"/>
    </xf>
    <xf numFmtId="3" fontId="28" fillId="0" borderId="27" xfId="0" applyNumberFormat="1" applyFont="1" applyFill="1" applyBorder="1" applyAlignment="1">
      <alignment/>
    </xf>
    <xf numFmtId="3" fontId="28" fillId="0" borderId="31" xfId="0" applyNumberFormat="1" applyFont="1" applyFill="1" applyBorder="1" applyAlignment="1">
      <alignment/>
    </xf>
    <xf numFmtId="3" fontId="28" fillId="0" borderId="56" xfId="0" applyNumberFormat="1" applyFont="1" applyFill="1" applyBorder="1" applyAlignment="1">
      <alignment/>
    </xf>
    <xf numFmtId="0" fontId="28" fillId="0" borderId="14" xfId="0" applyFont="1" applyBorder="1" applyAlignment="1">
      <alignment horizontal="center"/>
    </xf>
    <xf numFmtId="0" fontId="28" fillId="25" borderId="84" xfId="0" applyFont="1" applyFill="1" applyBorder="1" applyAlignment="1">
      <alignment horizontal="center"/>
    </xf>
    <xf numFmtId="0" fontId="27" fillId="0" borderId="8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49" fontId="28" fillId="0" borderId="86" xfId="0" applyNumberFormat="1" applyFont="1" applyBorder="1" applyAlignment="1">
      <alignment/>
    </xf>
    <xf numFmtId="0" fontId="28" fillId="0" borderId="86" xfId="0" applyFont="1" applyBorder="1" applyAlignment="1">
      <alignment/>
    </xf>
    <xf numFmtId="49" fontId="28" fillId="0" borderId="87" xfId="0" applyNumberFormat="1" applyFont="1" applyBorder="1" applyAlignment="1">
      <alignment/>
    </xf>
    <xf numFmtId="49" fontId="28" fillId="25" borderId="28" xfId="0" applyNumberFormat="1" applyFont="1" applyFill="1" applyBorder="1" applyAlignment="1">
      <alignment/>
    </xf>
    <xf numFmtId="49" fontId="28" fillId="25" borderId="31" xfId="0" applyNumberFormat="1" applyFont="1" applyFill="1" applyBorder="1" applyAlignment="1">
      <alignment/>
    </xf>
    <xf numFmtId="49" fontId="28" fillId="25" borderId="31" xfId="0" applyNumberFormat="1" applyFont="1" applyFill="1" applyBorder="1" applyAlignment="1">
      <alignment horizontal="left"/>
    </xf>
    <xf numFmtId="49" fontId="28" fillId="25" borderId="84" xfId="0" applyNumberFormat="1" applyFont="1" applyFill="1" applyBorder="1" applyAlignment="1">
      <alignment/>
    </xf>
    <xf numFmtId="49" fontId="28" fillId="28" borderId="86" xfId="0" applyNumberFormat="1" applyFont="1" applyFill="1" applyBorder="1" applyAlignment="1">
      <alignment/>
    </xf>
    <xf numFmtId="0" fontId="28" fillId="0" borderId="87" xfId="0" applyFont="1" applyBorder="1" applyAlignment="1">
      <alignment/>
    </xf>
    <xf numFmtId="0" fontId="28" fillId="3" borderId="94" xfId="0" applyFont="1" applyFill="1" applyBorder="1" applyAlignment="1">
      <alignment/>
    </xf>
    <xf numFmtId="0" fontId="28" fillId="25" borderId="84" xfId="0" applyFont="1" applyFill="1" applyBorder="1" applyAlignment="1">
      <alignment horizontal="left"/>
    </xf>
    <xf numFmtId="3" fontId="28" fillId="0" borderId="92" xfId="0" applyNumberFormat="1" applyFont="1" applyBorder="1" applyAlignment="1">
      <alignment horizontal="right"/>
    </xf>
    <xf numFmtId="3" fontId="28" fillId="26" borderId="92" xfId="0" applyNumberFormat="1" applyFont="1" applyFill="1" applyBorder="1" applyAlignment="1">
      <alignment horizontal="right"/>
    </xf>
    <xf numFmtId="3" fontId="28" fillId="0" borderId="93" xfId="0" applyNumberFormat="1" applyFont="1" applyBorder="1" applyAlignment="1">
      <alignment horizontal="right"/>
    </xf>
    <xf numFmtId="3" fontId="28" fillId="28" borderId="92" xfId="0" applyNumberFormat="1" applyFont="1" applyFill="1" applyBorder="1" applyAlignment="1">
      <alignment horizontal="right"/>
    </xf>
    <xf numFmtId="3" fontId="28" fillId="0" borderId="92" xfId="0" applyNumberFormat="1" applyFont="1" applyFill="1" applyBorder="1" applyAlignment="1">
      <alignment horizontal="right"/>
    </xf>
    <xf numFmtId="3" fontId="27" fillId="0" borderId="93" xfId="0" applyNumberFormat="1" applyFont="1" applyBorder="1" applyAlignment="1">
      <alignment horizontal="right"/>
    </xf>
    <xf numFmtId="3" fontId="28" fillId="17" borderId="95" xfId="0" applyNumberFormat="1" applyFont="1" applyFill="1" applyBorder="1" applyAlignment="1">
      <alignment horizontal="right"/>
    </xf>
    <xf numFmtId="3" fontId="28" fillId="0" borderId="96" xfId="0" applyNumberFormat="1" applyFont="1" applyBorder="1" applyAlignment="1">
      <alignment horizontal="right"/>
    </xf>
    <xf numFmtId="3" fontId="28" fillId="0" borderId="82" xfId="0" applyNumberFormat="1" applyFont="1" applyBorder="1" applyAlignment="1">
      <alignment horizontal="right"/>
    </xf>
    <xf numFmtId="3" fontId="28" fillId="3" borderId="94" xfId="0" applyNumberFormat="1" applyFont="1" applyFill="1" applyBorder="1" applyAlignment="1">
      <alignment horizontal="right"/>
    </xf>
    <xf numFmtId="3" fontId="28" fillId="17" borderId="45" xfId="0" applyNumberFormat="1" applyFont="1" applyFill="1" applyBorder="1" applyAlignment="1">
      <alignment horizontal="right"/>
    </xf>
    <xf numFmtId="3" fontId="28" fillId="33" borderId="17" xfId="0" applyNumberFormat="1" applyFont="1" applyFill="1" applyBorder="1" applyAlignment="1">
      <alignment horizontal="right"/>
    </xf>
    <xf numFmtId="0" fontId="28" fillId="25" borderId="27" xfId="0" applyFont="1" applyFill="1" applyBorder="1" applyAlignment="1">
      <alignment horizontal="center"/>
    </xf>
    <xf numFmtId="0" fontId="1" fillId="25" borderId="59" xfId="47" applyFont="1" applyFill="1" applyBorder="1" applyAlignment="1">
      <alignment horizontal="center"/>
      <protection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8" fillId="25" borderId="39" xfId="0" applyFont="1" applyFill="1" applyBorder="1" applyAlignment="1">
      <alignment/>
    </xf>
    <xf numFmtId="0" fontId="8" fillId="25" borderId="59" xfId="0" applyFont="1" applyFill="1" applyBorder="1" applyAlignment="1">
      <alignment/>
    </xf>
    <xf numFmtId="0" fontId="9" fillId="0" borderId="60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62" xfId="0" applyFont="1" applyBorder="1" applyAlignment="1">
      <alignment/>
    </xf>
    <xf numFmtId="0" fontId="28" fillId="0" borderId="49" xfId="0" applyFont="1" applyBorder="1" applyAlignment="1">
      <alignment horizontal="center" wrapText="1"/>
    </xf>
    <xf numFmtId="0" fontId="28" fillId="0" borderId="50" xfId="0" applyFont="1" applyBorder="1" applyAlignment="1">
      <alignment horizontal="center" wrapText="1"/>
    </xf>
    <xf numFmtId="0" fontId="28" fillId="25" borderId="65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28" fillId="25" borderId="66" xfId="0" applyFont="1" applyFill="1" applyBorder="1" applyAlignment="1">
      <alignment horizontal="center"/>
    </xf>
    <xf numFmtId="0" fontId="0" fillId="0" borderId="54" xfId="0" applyBorder="1" applyAlignment="1">
      <alignment/>
    </xf>
    <xf numFmtId="0" fontId="28" fillId="0" borderId="39" xfId="0" applyFont="1" applyBorder="1" applyAlignment="1">
      <alignment horizontal="center" wrapText="1"/>
    </xf>
    <xf numFmtId="0" fontId="28" fillId="0" borderId="81" xfId="0" applyFont="1" applyBorder="1" applyAlignment="1">
      <alignment horizontal="center" wrapText="1"/>
    </xf>
    <xf numFmtId="0" fontId="28" fillId="25" borderId="96" xfId="0" applyFont="1" applyFill="1" applyBorder="1" applyAlignment="1">
      <alignment horizontal="center"/>
    </xf>
    <xf numFmtId="0" fontId="28" fillId="25" borderId="43" xfId="0" applyFont="1" applyFill="1" applyBorder="1" applyAlignment="1">
      <alignment horizontal="center"/>
    </xf>
    <xf numFmtId="0" fontId="28" fillId="25" borderId="90" xfId="0" applyFont="1" applyFill="1" applyBorder="1" applyAlignment="1">
      <alignment horizontal="center"/>
    </xf>
    <xf numFmtId="0" fontId="28" fillId="25" borderId="29" xfId="0" applyFont="1" applyFill="1" applyBorder="1" applyAlignment="1">
      <alignment horizontal="center"/>
    </xf>
    <xf numFmtId="3" fontId="0" fillId="0" borderId="77" xfId="53" applyNumberFormat="1" applyFont="1" applyFill="1" applyBorder="1" applyAlignment="1">
      <alignment horizontal="right" vertical="center"/>
      <protection/>
    </xf>
    <xf numFmtId="0" fontId="33" fillId="29" borderId="39" xfId="0" applyFont="1" applyFill="1" applyBorder="1" applyAlignment="1">
      <alignment/>
    </xf>
    <xf numFmtId="0" fontId="0" fillId="29" borderId="59" xfId="0" applyFill="1" applyBorder="1" applyAlignment="1">
      <alignment/>
    </xf>
    <xf numFmtId="0" fontId="0" fillId="29" borderId="60" xfId="0" applyFill="1" applyBorder="1" applyAlignment="1">
      <alignment/>
    </xf>
    <xf numFmtId="0" fontId="0" fillId="29" borderId="55" xfId="0" applyFill="1" applyBorder="1" applyAlignment="1">
      <alignment/>
    </xf>
    <xf numFmtId="0" fontId="0" fillId="29" borderId="61" xfId="0" applyFill="1" applyBorder="1" applyAlignment="1">
      <alignment/>
    </xf>
    <xf numFmtId="0" fontId="0" fillId="29" borderId="62" xfId="0" applyFill="1" applyBorder="1" applyAlignment="1">
      <alignment/>
    </xf>
    <xf numFmtId="0" fontId="27" fillId="31" borderId="26" xfId="0" applyFont="1" applyFill="1" applyBorder="1" applyAlignment="1">
      <alignment horizontal="center"/>
    </xf>
    <xf numFmtId="49" fontId="28" fillId="31" borderId="32" xfId="0" applyNumberFormat="1" applyFont="1" applyFill="1" applyBorder="1" applyAlignment="1">
      <alignment/>
    </xf>
    <xf numFmtId="49" fontId="27" fillId="31" borderId="85" xfId="0" applyNumberFormat="1" applyFont="1" applyFill="1" applyBorder="1" applyAlignment="1">
      <alignment/>
    </xf>
    <xf numFmtId="3" fontId="28" fillId="31" borderId="42" xfId="0" applyNumberFormat="1" applyFont="1" applyFill="1" applyBorder="1" applyAlignment="1">
      <alignment/>
    </xf>
    <xf numFmtId="3" fontId="28" fillId="31" borderId="91" xfId="0" applyNumberFormat="1" applyFont="1" applyFill="1" applyBorder="1" applyAlignment="1">
      <alignment horizontal="right"/>
    </xf>
    <xf numFmtId="3" fontId="28" fillId="31" borderId="32" xfId="0" applyNumberFormat="1" applyFont="1" applyFill="1" applyBorder="1" applyAlignment="1">
      <alignment horizontal="right"/>
    </xf>
    <xf numFmtId="3" fontId="28" fillId="31" borderId="42" xfId="0" applyNumberFormat="1" applyFont="1" applyFill="1" applyBorder="1" applyAlignment="1">
      <alignment horizontal="right"/>
    </xf>
    <xf numFmtId="3" fontId="28" fillId="31" borderId="17" xfId="0" applyNumberFormat="1" applyFont="1" applyFill="1" applyBorder="1" applyAlignment="1">
      <alignment horizontal="right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_R CJ a CP 2012 v1a" xfId="49"/>
    <cellStyle name="Normální 3" xfId="50"/>
    <cellStyle name="Normální 4" xfId="51"/>
    <cellStyle name="normální_CP 2007 - plan IT - var. 17.1.07" xfId="52"/>
    <cellStyle name="normální_CP 2007 - plan IT - var. 17.1.07 2" xfId="53"/>
    <cellStyle name="normální_R CJ a CP 2012 v1a" xfId="54"/>
    <cellStyle name="Followed Hyperlink" xfId="55"/>
    <cellStyle name="Poznámka" xfId="56"/>
    <cellStyle name="Poznámka 2" xfId="57"/>
    <cellStyle name="Poznámka 3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486400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486400" y="1559242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486400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486400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486400" y="147637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6" name="AutoShape 2" descr="ostrava"/>
        <xdr:cNvSpPr>
          <a:spLocks noChangeAspect="1"/>
        </xdr:cNvSpPr>
      </xdr:nvSpPr>
      <xdr:spPr>
        <a:xfrm>
          <a:off x="5486400" y="15754350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7" name="AutoShape 3" descr="vlajka EU"/>
        <xdr:cNvSpPr>
          <a:spLocks noChangeAspect="1"/>
        </xdr:cNvSpPr>
      </xdr:nvSpPr>
      <xdr:spPr>
        <a:xfrm>
          <a:off x="5486400" y="16563975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486400" y="19573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5307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53075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5307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530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5307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553075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55307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530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676275" cy="838200"/>
    <xdr:sp>
      <xdr:nvSpPr>
        <xdr:cNvPr id="9" name="AutoShape 1" descr="image002"/>
        <xdr:cNvSpPr>
          <a:spLocks noChangeAspect="1"/>
        </xdr:cNvSpPr>
      </xdr:nvSpPr>
      <xdr:spPr>
        <a:xfrm>
          <a:off x="5553075" y="14630400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0" name="AutoShape 2" descr="ostrava"/>
        <xdr:cNvSpPr>
          <a:spLocks noChangeAspect="1"/>
        </xdr:cNvSpPr>
      </xdr:nvSpPr>
      <xdr:spPr>
        <a:xfrm>
          <a:off x="5553075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11" name="AutoShape 3" descr="vlajka EU"/>
        <xdr:cNvSpPr>
          <a:spLocks noChangeAspect="1"/>
        </xdr:cNvSpPr>
      </xdr:nvSpPr>
      <xdr:spPr>
        <a:xfrm>
          <a:off x="5553075" y="16459200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530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13" name="AutoShape 1" descr="image002"/>
        <xdr:cNvSpPr>
          <a:spLocks noChangeAspect="1"/>
        </xdr:cNvSpPr>
      </xdr:nvSpPr>
      <xdr:spPr>
        <a:xfrm>
          <a:off x="555307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14" name="AutoShape 2" descr="ostrava"/>
        <xdr:cNvSpPr>
          <a:spLocks noChangeAspect="1"/>
        </xdr:cNvSpPr>
      </xdr:nvSpPr>
      <xdr:spPr>
        <a:xfrm>
          <a:off x="5553075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5" name="AutoShape 3" descr="vlajka EU"/>
        <xdr:cNvSpPr>
          <a:spLocks noChangeAspect="1"/>
        </xdr:cNvSpPr>
      </xdr:nvSpPr>
      <xdr:spPr>
        <a:xfrm>
          <a:off x="555307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6" name="AutoShape 4" descr="%3cimage001"/>
        <xdr:cNvSpPr>
          <a:spLocks noChangeAspect="1"/>
        </xdr:cNvSpPr>
      </xdr:nvSpPr>
      <xdr:spPr>
        <a:xfrm>
          <a:off x="55530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17" name="AutoShape 1" descr="image002"/>
        <xdr:cNvSpPr>
          <a:spLocks noChangeAspect="1"/>
        </xdr:cNvSpPr>
      </xdr:nvSpPr>
      <xdr:spPr>
        <a:xfrm>
          <a:off x="555307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8" name="AutoShape 2" descr="ostrava"/>
        <xdr:cNvSpPr>
          <a:spLocks noChangeAspect="1"/>
        </xdr:cNvSpPr>
      </xdr:nvSpPr>
      <xdr:spPr>
        <a:xfrm>
          <a:off x="5553075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9" name="AutoShape 3" descr="vlajka EU"/>
        <xdr:cNvSpPr>
          <a:spLocks noChangeAspect="1"/>
        </xdr:cNvSpPr>
      </xdr:nvSpPr>
      <xdr:spPr>
        <a:xfrm>
          <a:off x="555307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20" name="AutoShape 4" descr="%3cimage001"/>
        <xdr:cNvSpPr>
          <a:spLocks noChangeAspect="1"/>
        </xdr:cNvSpPr>
      </xdr:nvSpPr>
      <xdr:spPr>
        <a:xfrm>
          <a:off x="55530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21" name="AutoShape 1" descr="image002"/>
        <xdr:cNvSpPr>
          <a:spLocks noChangeAspect="1"/>
        </xdr:cNvSpPr>
      </xdr:nvSpPr>
      <xdr:spPr>
        <a:xfrm>
          <a:off x="5553075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22" name="AutoShape 2" descr="ostrava"/>
        <xdr:cNvSpPr>
          <a:spLocks noChangeAspect="1"/>
        </xdr:cNvSpPr>
      </xdr:nvSpPr>
      <xdr:spPr>
        <a:xfrm>
          <a:off x="5553075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23" name="AutoShape 3" descr="vlajka EU"/>
        <xdr:cNvSpPr>
          <a:spLocks noChangeAspect="1"/>
        </xdr:cNvSpPr>
      </xdr:nvSpPr>
      <xdr:spPr>
        <a:xfrm>
          <a:off x="5553075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24" name="AutoShape 4" descr="%3cimage001"/>
        <xdr:cNvSpPr>
          <a:spLocks noChangeAspect="1"/>
        </xdr:cNvSpPr>
      </xdr:nvSpPr>
      <xdr:spPr>
        <a:xfrm>
          <a:off x="5553075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676275" cy="838200"/>
    <xdr:sp>
      <xdr:nvSpPr>
        <xdr:cNvPr id="1" name="AutoShape 1" descr="image002"/>
        <xdr:cNvSpPr>
          <a:spLocks noChangeAspect="1"/>
        </xdr:cNvSpPr>
      </xdr:nvSpPr>
      <xdr:spPr>
        <a:xfrm>
          <a:off x="5581650" y="14630400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81650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3" name="AutoShape 3" descr="vlajka EU"/>
        <xdr:cNvSpPr>
          <a:spLocks noChangeAspect="1"/>
        </xdr:cNvSpPr>
      </xdr:nvSpPr>
      <xdr:spPr>
        <a:xfrm>
          <a:off x="5581650" y="16459200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8165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8165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581650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58165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8165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581650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0" name="AutoShape 2" descr="ostrava"/>
        <xdr:cNvSpPr>
          <a:spLocks noChangeAspect="1"/>
        </xdr:cNvSpPr>
      </xdr:nvSpPr>
      <xdr:spPr>
        <a:xfrm>
          <a:off x="5581650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1" name="AutoShape 3" descr="vlajka EU"/>
        <xdr:cNvSpPr>
          <a:spLocks noChangeAspect="1"/>
        </xdr:cNvSpPr>
      </xdr:nvSpPr>
      <xdr:spPr>
        <a:xfrm>
          <a:off x="5581650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81650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61975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619750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61975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1975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619750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6" name="AutoShape 2" descr="ostrava"/>
        <xdr:cNvSpPr>
          <a:spLocks noChangeAspect="1"/>
        </xdr:cNvSpPr>
      </xdr:nvSpPr>
      <xdr:spPr>
        <a:xfrm>
          <a:off x="5619750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7" name="AutoShape 3" descr="vlajka EU"/>
        <xdr:cNvSpPr>
          <a:spLocks noChangeAspect="1"/>
        </xdr:cNvSpPr>
      </xdr:nvSpPr>
      <xdr:spPr>
        <a:xfrm>
          <a:off x="5619750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619750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72125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72125" y="1559242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72125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7212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72125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572125" y="15592425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572125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7212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572125" y="147637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0" name="AutoShape 2" descr="ostrava"/>
        <xdr:cNvSpPr>
          <a:spLocks noChangeAspect="1"/>
        </xdr:cNvSpPr>
      </xdr:nvSpPr>
      <xdr:spPr>
        <a:xfrm>
          <a:off x="5572125" y="15754350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1" name="AutoShape 3" descr="vlajka EU"/>
        <xdr:cNvSpPr>
          <a:spLocks noChangeAspect="1"/>
        </xdr:cNvSpPr>
      </xdr:nvSpPr>
      <xdr:spPr>
        <a:xfrm>
          <a:off x="5572125" y="16563975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72125" y="19573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98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14975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14975" y="1578292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14975" y="166211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14975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43550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543550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43550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43550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43550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6" name="AutoShape 2" descr="ostrava"/>
        <xdr:cNvSpPr>
          <a:spLocks noChangeAspect="1"/>
        </xdr:cNvSpPr>
      </xdr:nvSpPr>
      <xdr:spPr>
        <a:xfrm>
          <a:off x="5543550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7" name="AutoShape 3" descr="vlajka EU"/>
        <xdr:cNvSpPr>
          <a:spLocks noChangeAspect="1"/>
        </xdr:cNvSpPr>
      </xdr:nvSpPr>
      <xdr:spPr>
        <a:xfrm>
          <a:off x="5543550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43550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81650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81650" y="1559242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81650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81650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81650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581650" y="15592425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581650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81650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581650" y="147637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0" name="AutoShape 2" descr="ostrava"/>
        <xdr:cNvSpPr>
          <a:spLocks noChangeAspect="1"/>
        </xdr:cNvSpPr>
      </xdr:nvSpPr>
      <xdr:spPr>
        <a:xfrm>
          <a:off x="5581650" y="15754350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1" name="AutoShape 3" descr="vlajka EU"/>
        <xdr:cNvSpPr>
          <a:spLocks noChangeAspect="1"/>
        </xdr:cNvSpPr>
      </xdr:nvSpPr>
      <xdr:spPr>
        <a:xfrm>
          <a:off x="5581650" y="16563975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81650" y="19573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676275" cy="838200"/>
    <xdr:sp>
      <xdr:nvSpPr>
        <xdr:cNvPr id="1" name="AutoShape 1" descr="image002"/>
        <xdr:cNvSpPr>
          <a:spLocks noChangeAspect="1"/>
        </xdr:cNvSpPr>
      </xdr:nvSpPr>
      <xdr:spPr>
        <a:xfrm>
          <a:off x="5553075" y="14630400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53075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3" name="AutoShape 3" descr="vlajka EU"/>
        <xdr:cNvSpPr>
          <a:spLocks noChangeAspect="1"/>
        </xdr:cNvSpPr>
      </xdr:nvSpPr>
      <xdr:spPr>
        <a:xfrm>
          <a:off x="5553075" y="16459200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530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5307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6" name="AutoShape 2" descr="ostrava"/>
        <xdr:cNvSpPr>
          <a:spLocks noChangeAspect="1"/>
        </xdr:cNvSpPr>
      </xdr:nvSpPr>
      <xdr:spPr>
        <a:xfrm>
          <a:off x="5553075" y="15621000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55307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530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55307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0" name="AutoShape 2" descr="ostrava"/>
        <xdr:cNvSpPr>
          <a:spLocks noChangeAspect="1"/>
        </xdr:cNvSpPr>
      </xdr:nvSpPr>
      <xdr:spPr>
        <a:xfrm>
          <a:off x="5553075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1" name="AutoShape 3" descr="vlajka EU"/>
        <xdr:cNvSpPr>
          <a:spLocks noChangeAspect="1"/>
        </xdr:cNvSpPr>
      </xdr:nvSpPr>
      <xdr:spPr>
        <a:xfrm>
          <a:off x="555307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5307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13" name="AutoShape 1" descr="image002"/>
        <xdr:cNvSpPr>
          <a:spLocks noChangeAspect="1"/>
        </xdr:cNvSpPr>
      </xdr:nvSpPr>
      <xdr:spPr>
        <a:xfrm>
          <a:off x="5553075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4" name="AutoShape 2" descr="ostrava"/>
        <xdr:cNvSpPr>
          <a:spLocks noChangeAspect="1"/>
        </xdr:cNvSpPr>
      </xdr:nvSpPr>
      <xdr:spPr>
        <a:xfrm>
          <a:off x="5553075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5" name="AutoShape 3" descr="vlajka EU"/>
        <xdr:cNvSpPr>
          <a:spLocks noChangeAspect="1"/>
        </xdr:cNvSpPr>
      </xdr:nvSpPr>
      <xdr:spPr>
        <a:xfrm>
          <a:off x="5553075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6" name="AutoShape 4" descr="%3cimage001"/>
        <xdr:cNvSpPr>
          <a:spLocks noChangeAspect="1"/>
        </xdr:cNvSpPr>
      </xdr:nvSpPr>
      <xdr:spPr>
        <a:xfrm>
          <a:off x="5553075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72125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572125" y="15592425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72125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7212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676275" cy="838200"/>
    <xdr:sp>
      <xdr:nvSpPr>
        <xdr:cNvPr id="5" name="AutoShape 1" descr="image002"/>
        <xdr:cNvSpPr>
          <a:spLocks noChangeAspect="1"/>
        </xdr:cNvSpPr>
      </xdr:nvSpPr>
      <xdr:spPr>
        <a:xfrm>
          <a:off x="5572125" y="14601825"/>
          <a:ext cx="6762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6" name="AutoShape 2" descr="ostrava"/>
        <xdr:cNvSpPr>
          <a:spLocks noChangeAspect="1"/>
        </xdr:cNvSpPr>
      </xdr:nvSpPr>
      <xdr:spPr>
        <a:xfrm>
          <a:off x="5572125" y="1559242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676275" cy="561975"/>
    <xdr:sp>
      <xdr:nvSpPr>
        <xdr:cNvPr id="7" name="AutoShape 3" descr="vlajka EU"/>
        <xdr:cNvSpPr>
          <a:spLocks noChangeAspect="1"/>
        </xdr:cNvSpPr>
      </xdr:nvSpPr>
      <xdr:spPr>
        <a:xfrm>
          <a:off x="5572125" y="16430625"/>
          <a:ext cx="676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7212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572125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10" name="AutoShape 2" descr="ostrava"/>
        <xdr:cNvSpPr>
          <a:spLocks noChangeAspect="1"/>
        </xdr:cNvSpPr>
      </xdr:nvSpPr>
      <xdr:spPr>
        <a:xfrm>
          <a:off x="5572125" y="15592425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1" name="AutoShape 3" descr="vlajka EU"/>
        <xdr:cNvSpPr>
          <a:spLocks noChangeAspect="1"/>
        </xdr:cNvSpPr>
      </xdr:nvSpPr>
      <xdr:spPr>
        <a:xfrm>
          <a:off x="5572125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57212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13" name="AutoShape 1" descr="image002"/>
        <xdr:cNvSpPr>
          <a:spLocks noChangeAspect="1"/>
        </xdr:cNvSpPr>
      </xdr:nvSpPr>
      <xdr:spPr>
        <a:xfrm>
          <a:off x="5572125" y="146018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14" name="AutoShape 2" descr="ostrava"/>
        <xdr:cNvSpPr>
          <a:spLocks noChangeAspect="1"/>
        </xdr:cNvSpPr>
      </xdr:nvSpPr>
      <xdr:spPr>
        <a:xfrm>
          <a:off x="5572125" y="1559242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15" name="AutoShape 3" descr="vlajka EU"/>
        <xdr:cNvSpPr>
          <a:spLocks noChangeAspect="1"/>
        </xdr:cNvSpPr>
      </xdr:nvSpPr>
      <xdr:spPr>
        <a:xfrm>
          <a:off x="5572125" y="1643062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16" name="AutoShape 4" descr="%3cimage001"/>
        <xdr:cNvSpPr>
          <a:spLocks noChangeAspect="1"/>
        </xdr:cNvSpPr>
      </xdr:nvSpPr>
      <xdr:spPr>
        <a:xfrm>
          <a:off x="5572125" y="1941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17" name="AutoShape 1" descr="image002"/>
        <xdr:cNvSpPr>
          <a:spLocks noChangeAspect="1"/>
        </xdr:cNvSpPr>
      </xdr:nvSpPr>
      <xdr:spPr>
        <a:xfrm>
          <a:off x="5572125" y="1476375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8" name="AutoShape 2" descr="ostrava"/>
        <xdr:cNvSpPr>
          <a:spLocks noChangeAspect="1"/>
        </xdr:cNvSpPr>
      </xdr:nvSpPr>
      <xdr:spPr>
        <a:xfrm>
          <a:off x="5572125" y="15754350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9" name="AutoShape 3" descr="vlajka EU"/>
        <xdr:cNvSpPr>
          <a:spLocks noChangeAspect="1"/>
        </xdr:cNvSpPr>
      </xdr:nvSpPr>
      <xdr:spPr>
        <a:xfrm>
          <a:off x="5572125" y="16563975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20" name="AutoShape 4" descr="%3cimage001"/>
        <xdr:cNvSpPr>
          <a:spLocks noChangeAspect="1"/>
        </xdr:cNvSpPr>
      </xdr:nvSpPr>
      <xdr:spPr>
        <a:xfrm>
          <a:off x="5572125" y="19573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629275" y="1454467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628900" cy="1009650"/>
    <xdr:sp>
      <xdr:nvSpPr>
        <xdr:cNvPr id="2" name="AutoShape 2" descr="ostrava"/>
        <xdr:cNvSpPr>
          <a:spLocks noChangeAspect="1"/>
        </xdr:cNvSpPr>
      </xdr:nvSpPr>
      <xdr:spPr>
        <a:xfrm>
          <a:off x="5629275" y="15535275"/>
          <a:ext cx="26289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629275" y="1637347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629275" y="1935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97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629275" y="1454467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6" name="AutoShape 2" descr="ostrava"/>
        <xdr:cNvSpPr>
          <a:spLocks noChangeAspect="1"/>
        </xdr:cNvSpPr>
      </xdr:nvSpPr>
      <xdr:spPr>
        <a:xfrm>
          <a:off x="5629275" y="15535275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7" name="AutoShape 3" descr="vlajka EU"/>
        <xdr:cNvSpPr>
          <a:spLocks noChangeAspect="1"/>
        </xdr:cNvSpPr>
      </xdr:nvSpPr>
      <xdr:spPr>
        <a:xfrm>
          <a:off x="5629275" y="16373475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629275" y="1935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9" name="AutoShape 1" descr="image002"/>
        <xdr:cNvSpPr>
          <a:spLocks noChangeAspect="1"/>
        </xdr:cNvSpPr>
      </xdr:nvSpPr>
      <xdr:spPr>
        <a:xfrm>
          <a:off x="5629275" y="147066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10" name="AutoShape 2" descr="ostrava"/>
        <xdr:cNvSpPr>
          <a:spLocks noChangeAspect="1"/>
        </xdr:cNvSpPr>
      </xdr:nvSpPr>
      <xdr:spPr>
        <a:xfrm>
          <a:off x="5629275" y="15697200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11" name="AutoShape 3" descr="vlajka EU"/>
        <xdr:cNvSpPr>
          <a:spLocks noChangeAspect="1"/>
        </xdr:cNvSpPr>
      </xdr:nvSpPr>
      <xdr:spPr>
        <a:xfrm>
          <a:off x="5629275" y="16506825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12" name="AutoShape 4" descr="%3cimage001"/>
        <xdr:cNvSpPr>
          <a:spLocks noChangeAspect="1"/>
        </xdr:cNvSpPr>
      </xdr:nvSpPr>
      <xdr:spPr>
        <a:xfrm>
          <a:off x="5629275" y="19516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97</xdr:row>
      <xdr:rowOff>0</xdr:rowOff>
    </xdr:from>
    <xdr:ext cx="1076325" cy="838200"/>
    <xdr:sp>
      <xdr:nvSpPr>
        <xdr:cNvPr id="1" name="AutoShape 1" descr="image002"/>
        <xdr:cNvSpPr>
          <a:spLocks noChangeAspect="1"/>
        </xdr:cNvSpPr>
      </xdr:nvSpPr>
      <xdr:spPr>
        <a:xfrm>
          <a:off x="5534025" y="14630400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104</xdr:row>
      <xdr:rowOff>0</xdr:rowOff>
    </xdr:from>
    <xdr:ext cx="2095500" cy="1009650"/>
    <xdr:sp>
      <xdr:nvSpPr>
        <xdr:cNvPr id="2" name="AutoShape 2" descr="ostrava"/>
        <xdr:cNvSpPr>
          <a:spLocks noChangeAspect="1"/>
        </xdr:cNvSpPr>
      </xdr:nvSpPr>
      <xdr:spPr>
        <a:xfrm>
          <a:off x="5534025" y="15621000"/>
          <a:ext cx="2095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110</xdr:row>
      <xdr:rowOff>9525</xdr:rowOff>
    </xdr:from>
    <xdr:ext cx="876300" cy="561975"/>
    <xdr:sp>
      <xdr:nvSpPr>
        <xdr:cNvPr id="3" name="AutoShape 3" descr="vlajka EU"/>
        <xdr:cNvSpPr>
          <a:spLocks noChangeAspect="1"/>
        </xdr:cNvSpPr>
      </xdr:nvSpPr>
      <xdr:spPr>
        <a:xfrm>
          <a:off x="5534025" y="164592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129</xdr:row>
      <xdr:rowOff>0</xdr:rowOff>
    </xdr:from>
    <xdr:ext cx="304800" cy="304800"/>
    <xdr:sp>
      <xdr:nvSpPr>
        <xdr:cNvPr id="4" name="AutoShape 4" descr="%3cimage001"/>
        <xdr:cNvSpPr>
          <a:spLocks noChangeAspect="1"/>
        </xdr:cNvSpPr>
      </xdr:nvSpPr>
      <xdr:spPr>
        <a:xfrm>
          <a:off x="5534025" y="1944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98</xdr:row>
      <xdr:rowOff>0</xdr:rowOff>
    </xdr:from>
    <xdr:ext cx="1076325" cy="838200"/>
    <xdr:sp>
      <xdr:nvSpPr>
        <xdr:cNvPr id="5" name="AutoShape 1" descr="image002"/>
        <xdr:cNvSpPr>
          <a:spLocks noChangeAspect="1"/>
        </xdr:cNvSpPr>
      </xdr:nvSpPr>
      <xdr:spPr>
        <a:xfrm>
          <a:off x="5534025" y="14792325"/>
          <a:ext cx="10763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105</xdr:row>
      <xdr:rowOff>0</xdr:rowOff>
    </xdr:from>
    <xdr:ext cx="2095500" cy="1000125"/>
    <xdr:sp>
      <xdr:nvSpPr>
        <xdr:cNvPr id="6" name="AutoShape 2" descr="ostrava"/>
        <xdr:cNvSpPr>
          <a:spLocks noChangeAspect="1"/>
        </xdr:cNvSpPr>
      </xdr:nvSpPr>
      <xdr:spPr>
        <a:xfrm>
          <a:off x="5534025" y="15782925"/>
          <a:ext cx="2095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111</xdr:row>
      <xdr:rowOff>9525</xdr:rowOff>
    </xdr:from>
    <xdr:ext cx="876300" cy="590550"/>
    <xdr:sp>
      <xdr:nvSpPr>
        <xdr:cNvPr id="7" name="AutoShape 3" descr="vlajka EU"/>
        <xdr:cNvSpPr>
          <a:spLocks noChangeAspect="1"/>
        </xdr:cNvSpPr>
      </xdr:nvSpPr>
      <xdr:spPr>
        <a:xfrm>
          <a:off x="5534025" y="16592550"/>
          <a:ext cx="876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130</xdr:row>
      <xdr:rowOff>0</xdr:rowOff>
    </xdr:from>
    <xdr:ext cx="304800" cy="304800"/>
    <xdr:sp>
      <xdr:nvSpPr>
        <xdr:cNvPr id="8" name="AutoShape 4" descr="%3cimage001"/>
        <xdr:cNvSpPr>
          <a:spLocks noChangeAspect="1"/>
        </xdr:cNvSpPr>
      </xdr:nvSpPr>
      <xdr:spPr>
        <a:xfrm>
          <a:off x="5534025" y="1960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.000\Local%20Settings\Temporary%20Internet%20Files\OLKB\uvzky_trf_11_2006_dleNS_V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0"/>
      <sheetName val="2160"/>
      <sheetName val="2170"/>
      <sheetName val="2180"/>
      <sheetName val="2190"/>
      <sheetName val="2200"/>
      <sheetName val="2210"/>
      <sheetName val="2220"/>
      <sheetName val="2221"/>
      <sheetName val="2230"/>
      <sheetName val="2240"/>
      <sheetName val="2250"/>
      <sheetName val="2255"/>
      <sheetName val="2260"/>
      <sheetName val="2261"/>
      <sheetName val="2270"/>
      <sheetName val="2280"/>
      <sheetName val="2290"/>
      <sheetName val="2310"/>
      <sheetName val="2900_EO"/>
      <sheetName val="2930"/>
      <sheetName val="2970"/>
      <sheetName val="2900_Stud"/>
      <sheetName val="2900_ost"/>
      <sheetName val="2900_ost _2006"/>
      <sheetName val="2900_PTO"/>
      <sheetName val="prof"/>
      <sheetName val="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PageLayoutView="0" workbookViewId="0" topLeftCell="A1">
      <pane xSplit="2" ySplit="9" topLeftCell="K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64" sqref="M64"/>
    </sheetView>
  </sheetViews>
  <sheetFormatPr defaultColWidth="9.140625" defaultRowHeight="12.75"/>
  <cols>
    <col min="2" max="2" width="7.57421875" style="0" customWidth="1"/>
    <col min="3" max="3" width="28.140625" style="0" customWidth="1"/>
    <col min="5" max="5" width="11.140625" style="0" bestFit="1" customWidth="1"/>
    <col min="9" max="9" width="11.7109375" style="0" bestFit="1" customWidth="1"/>
    <col min="22" max="22" width="11.421875" style="0" customWidth="1"/>
    <col min="23" max="23" width="13.421875" style="0" bestFit="1" customWidth="1"/>
    <col min="24" max="24" width="10.140625" style="0" customWidth="1"/>
    <col min="25" max="25" width="11.421875" style="0" bestFit="1" customWidth="1"/>
    <col min="27" max="27" width="11.421875" style="0" bestFit="1" customWidth="1"/>
  </cols>
  <sheetData>
    <row r="1" spans="1:17" ht="15.75">
      <c r="A1" s="3" t="s">
        <v>292</v>
      </c>
      <c r="B1" s="4"/>
      <c r="C1" s="5"/>
      <c r="D1" s="4"/>
      <c r="E1" s="4"/>
      <c r="F1" s="4"/>
      <c r="G1" s="4"/>
      <c r="H1" s="4"/>
      <c r="I1" s="6"/>
      <c r="J1" s="4"/>
      <c r="K1" s="4"/>
      <c r="L1" s="4"/>
      <c r="Q1" s="12"/>
    </row>
    <row r="2" spans="1:26" ht="12.7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13"/>
      <c r="Q2" s="12"/>
      <c r="Y2" s="1"/>
      <c r="Z2" s="1" t="s">
        <v>66</v>
      </c>
    </row>
    <row r="3" spans="1:26" ht="12.75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13"/>
      <c r="Q3" s="12"/>
      <c r="Y3" s="1"/>
      <c r="Z3" s="1"/>
    </row>
    <row r="4" spans="1:26" ht="12.7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13"/>
      <c r="Q4" s="12"/>
      <c r="Y4" s="1"/>
      <c r="Z4" s="1"/>
    </row>
    <row r="5" spans="1:12" ht="13.5" customHeight="1" thickBo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1:26" ht="12.75" customHeight="1">
      <c r="A6" s="427" t="s">
        <v>95</v>
      </c>
      <c r="B6" s="429" t="s">
        <v>2</v>
      </c>
      <c r="C6" s="431" t="s">
        <v>3</v>
      </c>
      <c r="D6" s="416" t="s">
        <v>92</v>
      </c>
      <c r="E6" s="417"/>
      <c r="F6" s="417"/>
      <c r="G6" s="417"/>
      <c r="H6" s="417"/>
      <c r="I6" s="417"/>
      <c r="J6" s="417"/>
      <c r="K6" s="418"/>
      <c r="L6" s="8" t="s">
        <v>1</v>
      </c>
      <c r="M6" s="416" t="s">
        <v>93</v>
      </c>
      <c r="N6" s="416"/>
      <c r="O6" s="417"/>
      <c r="P6" s="417"/>
      <c r="Q6" s="417"/>
      <c r="R6" s="417"/>
      <c r="S6" s="417"/>
      <c r="T6" s="417"/>
      <c r="U6" s="8" t="s">
        <v>1</v>
      </c>
      <c r="V6" s="421" t="s">
        <v>69</v>
      </c>
      <c r="W6" s="422"/>
      <c r="X6" s="423"/>
      <c r="Y6" s="10" t="s">
        <v>70</v>
      </c>
      <c r="Z6" s="9" t="s">
        <v>70</v>
      </c>
    </row>
    <row r="7" spans="1:26" ht="13.5" customHeight="1" thickBot="1">
      <c r="A7" s="428"/>
      <c r="B7" s="430"/>
      <c r="C7" s="432"/>
      <c r="D7" s="419"/>
      <c r="E7" s="419"/>
      <c r="F7" s="419"/>
      <c r="G7" s="419"/>
      <c r="H7" s="419"/>
      <c r="I7" s="419"/>
      <c r="J7" s="419"/>
      <c r="K7" s="420"/>
      <c r="L7" s="11" t="s">
        <v>71</v>
      </c>
      <c r="M7" s="419"/>
      <c r="N7" s="419"/>
      <c r="O7" s="419"/>
      <c r="P7" s="419"/>
      <c r="Q7" s="419"/>
      <c r="R7" s="419"/>
      <c r="S7" s="419"/>
      <c r="T7" s="419"/>
      <c r="U7" s="11" t="s">
        <v>72</v>
      </c>
      <c r="V7" s="424"/>
      <c r="W7" s="425"/>
      <c r="X7" s="426"/>
      <c r="Y7" s="11" t="s">
        <v>73</v>
      </c>
      <c r="Z7" s="11" t="s">
        <v>94</v>
      </c>
    </row>
    <row r="8" spans="1:26" ht="13.5" thickBot="1">
      <c r="A8" s="147"/>
      <c r="B8" s="320"/>
      <c r="C8" s="321"/>
      <c r="D8" s="263" t="s">
        <v>74</v>
      </c>
      <c r="E8" s="264" t="s">
        <v>75</v>
      </c>
      <c r="F8" s="264" t="s">
        <v>76</v>
      </c>
      <c r="G8" s="265" t="s">
        <v>77</v>
      </c>
      <c r="H8" s="264" t="s">
        <v>78</v>
      </c>
      <c r="I8" s="264" t="s">
        <v>79</v>
      </c>
      <c r="J8" s="264" t="s">
        <v>80</v>
      </c>
      <c r="K8" s="264" t="s">
        <v>81</v>
      </c>
      <c r="L8" s="261"/>
      <c r="M8" s="263" t="s">
        <v>82</v>
      </c>
      <c r="N8" s="277" t="s">
        <v>67</v>
      </c>
      <c r="O8" s="264" t="s">
        <v>83</v>
      </c>
      <c r="P8" s="264" t="s">
        <v>84</v>
      </c>
      <c r="Q8" s="264" t="s">
        <v>85</v>
      </c>
      <c r="R8" s="264" t="s">
        <v>86</v>
      </c>
      <c r="S8" s="264" t="s">
        <v>87</v>
      </c>
      <c r="T8" s="264" t="s">
        <v>88</v>
      </c>
      <c r="U8" s="278"/>
      <c r="V8" s="262" t="s">
        <v>294</v>
      </c>
      <c r="W8" s="279" t="s">
        <v>295</v>
      </c>
      <c r="X8" s="279" t="s">
        <v>163</v>
      </c>
      <c r="Y8" s="280"/>
      <c r="Z8" s="280"/>
    </row>
    <row r="9" spans="1:26" s="2" customFormat="1" ht="13.5" thickBot="1">
      <c r="A9" s="151" t="s">
        <v>97</v>
      </c>
      <c r="B9" s="258" t="s">
        <v>5</v>
      </c>
      <c r="C9" s="259"/>
      <c r="D9" s="260">
        <f aca="true" t="shared" si="0" ref="D9:K9">SUM(D10:D30)</f>
        <v>37428</v>
      </c>
      <c r="E9" s="260">
        <f t="shared" si="0"/>
        <v>145034</v>
      </c>
      <c r="F9" s="260">
        <f t="shared" si="0"/>
        <v>147807</v>
      </c>
      <c r="G9" s="260">
        <f t="shared" si="0"/>
        <v>203509</v>
      </c>
      <c r="H9" s="260">
        <f t="shared" si="0"/>
        <v>131749</v>
      </c>
      <c r="I9" s="260">
        <f t="shared" si="0"/>
        <v>82184</v>
      </c>
      <c r="J9" s="260">
        <f t="shared" si="0"/>
        <v>26554</v>
      </c>
      <c r="K9" s="260">
        <f t="shared" si="0"/>
        <v>53270</v>
      </c>
      <c r="L9" s="260">
        <f>SUM(D9:K9)</f>
        <v>827535</v>
      </c>
      <c r="M9" s="260">
        <f aca="true" t="shared" si="1" ref="M9:T9">SUM(M10:M30)</f>
        <v>54721</v>
      </c>
      <c r="N9" s="260">
        <f t="shared" si="1"/>
        <v>17850</v>
      </c>
      <c r="O9" s="260">
        <f t="shared" si="1"/>
        <v>7177</v>
      </c>
      <c r="P9" s="260">
        <f t="shared" si="1"/>
        <v>16106</v>
      </c>
      <c r="Q9" s="260">
        <f t="shared" si="1"/>
        <v>6700</v>
      </c>
      <c r="R9" s="260">
        <f t="shared" si="1"/>
        <v>1100</v>
      </c>
      <c r="S9" s="260">
        <f t="shared" si="1"/>
        <v>0</v>
      </c>
      <c r="T9" s="260">
        <f t="shared" si="1"/>
        <v>0</v>
      </c>
      <c r="U9" s="260">
        <f>SUM(M9:T9)</f>
        <v>103654</v>
      </c>
      <c r="V9" s="260">
        <f>SUM(V10:V30)</f>
        <v>54734</v>
      </c>
      <c r="W9" s="260">
        <f>SUM(W10:W30)</f>
        <v>66360</v>
      </c>
      <c r="X9" s="260">
        <f>SUM(X10:X30)</f>
        <v>6000</v>
      </c>
      <c r="Y9" s="260">
        <f>SUM(Y10:Y30)</f>
        <v>230748</v>
      </c>
      <c r="Z9" s="260">
        <f>SUM(Z10:Z30)</f>
        <v>1058283</v>
      </c>
    </row>
    <row r="10" spans="1:27" ht="12.75">
      <c r="A10" s="157">
        <v>1</v>
      </c>
      <c r="B10" s="158" t="s">
        <v>6</v>
      </c>
      <c r="C10" s="159" t="s">
        <v>7</v>
      </c>
      <c r="D10" s="14">
        <f>FZV!E10</f>
        <v>3900</v>
      </c>
      <c r="E10" s="14">
        <f>LF!E10</f>
        <v>7500</v>
      </c>
      <c r="F10" s="14">
        <f>'FF'!E10</f>
        <v>4813</v>
      </c>
      <c r="G10" s="126">
        <f>PřF!E10</f>
        <v>19820</v>
      </c>
      <c r="H10" s="14">
        <f>PdF!E10</f>
        <v>3710</v>
      </c>
      <c r="I10" s="15">
        <f>FTK!E10</f>
        <v>1800</v>
      </c>
      <c r="J10" s="126">
        <f>CMTF!E10</f>
        <v>917</v>
      </c>
      <c r="K10" s="126">
        <f>PF!E10</f>
        <v>810</v>
      </c>
      <c r="L10" s="256">
        <f aca="true" t="shared" si="2" ref="L10:L30">SUM(D10:K10)</f>
        <v>43270</v>
      </c>
      <c r="M10" s="270">
        <f>RUP!E10</f>
        <v>1500</v>
      </c>
      <c r="N10" s="270">
        <f>KUP!E10</f>
        <v>430</v>
      </c>
      <c r="O10" s="271">
        <f>VUP!E10</f>
        <v>0</v>
      </c>
      <c r="P10" s="271">
        <f>CVT!E10</f>
        <v>233</v>
      </c>
      <c r="Q10" s="271">
        <f>PZ!E10</f>
        <v>98</v>
      </c>
      <c r="R10" s="271">
        <f>ASC!E10</f>
        <v>49</v>
      </c>
      <c r="S10" s="271">
        <f>VTP!E10</f>
        <v>0</v>
      </c>
      <c r="T10" s="281">
        <f>PS!E10</f>
        <v>0</v>
      </c>
      <c r="U10" s="283">
        <f aca="true" t="shared" si="3" ref="U10:U40">SUM(M10:T10)</f>
        <v>2310</v>
      </c>
      <c r="V10" s="44">
        <f>'CP'!E10</f>
        <v>4200</v>
      </c>
      <c r="W10" s="44">
        <v>0</v>
      </c>
      <c r="X10" s="44">
        <v>0</v>
      </c>
      <c r="Y10" s="290">
        <f>SUM(U10:X10)</f>
        <v>6510</v>
      </c>
      <c r="Z10" s="290">
        <f aca="true" t="shared" si="4" ref="Z10:Z45">SUM(L10+U10+V10+X10)</f>
        <v>49780</v>
      </c>
      <c r="AA10" s="12"/>
    </row>
    <row r="11" spans="1:26" ht="12.75">
      <c r="A11" s="60">
        <v>2</v>
      </c>
      <c r="B11" s="63" t="s">
        <v>8</v>
      </c>
      <c r="C11" s="64" t="s">
        <v>9</v>
      </c>
      <c r="D11" s="14">
        <f>FZV!E11</f>
        <v>650</v>
      </c>
      <c r="E11" s="14">
        <f>LF!E11</f>
        <v>4000</v>
      </c>
      <c r="F11" s="14">
        <f>'FF'!E11</f>
        <v>5600</v>
      </c>
      <c r="G11" s="126">
        <f>PřF!E11</f>
        <v>8500</v>
      </c>
      <c r="H11" s="14">
        <f>PdF!E11</f>
        <v>7900</v>
      </c>
      <c r="I11" s="15">
        <f>FTK!E11</f>
        <v>2800</v>
      </c>
      <c r="J11" s="126">
        <f>CMTF!E11</f>
        <v>745</v>
      </c>
      <c r="K11" s="126">
        <f>PF!E11</f>
        <v>1000</v>
      </c>
      <c r="L11" s="256">
        <f t="shared" si="2"/>
        <v>31195</v>
      </c>
      <c r="M11" s="267">
        <f>RUP!E11</f>
        <v>890</v>
      </c>
      <c r="N11" s="267">
        <f>KUP!E11</f>
        <v>0</v>
      </c>
      <c r="O11" s="272">
        <f>VUP!E11</f>
        <v>0</v>
      </c>
      <c r="P11" s="272">
        <f>CVT!E11</f>
        <v>0</v>
      </c>
      <c r="Q11" s="272">
        <f>PZ!E11</f>
        <v>4600</v>
      </c>
      <c r="R11" s="272">
        <f>ASC!E11</f>
        <v>0</v>
      </c>
      <c r="S11" s="272">
        <f>VTP!E11</f>
        <v>0</v>
      </c>
      <c r="T11" s="269">
        <f>PS!E11</f>
        <v>0</v>
      </c>
      <c r="U11" s="284">
        <f t="shared" si="3"/>
        <v>5490</v>
      </c>
      <c r="V11" s="127">
        <f>'CP'!E11</f>
        <v>0</v>
      </c>
      <c r="W11" s="45">
        <v>0</v>
      </c>
      <c r="X11" s="45">
        <v>0</v>
      </c>
      <c r="Y11" s="291">
        <f>SUM(U11:X11)</f>
        <v>5490</v>
      </c>
      <c r="Z11" s="291">
        <f t="shared" si="4"/>
        <v>36685</v>
      </c>
    </row>
    <row r="12" spans="1:26" ht="12.75">
      <c r="A12" s="60">
        <f aca="true" t="shared" si="5" ref="A12:A46">A11+1</f>
        <v>3</v>
      </c>
      <c r="B12" s="63" t="s">
        <v>10</v>
      </c>
      <c r="C12" s="64" t="s">
        <v>11</v>
      </c>
      <c r="D12" s="14">
        <f>FZV!E12</f>
        <v>0</v>
      </c>
      <c r="E12" s="14">
        <f>LF!E12</f>
        <v>0</v>
      </c>
      <c r="F12" s="14">
        <f>'FF'!E12</f>
        <v>0</v>
      </c>
      <c r="G12" s="126">
        <f>PřF!E12</f>
        <v>0</v>
      </c>
      <c r="H12" s="14">
        <f>PdF!E12</f>
        <v>0</v>
      </c>
      <c r="I12" s="15">
        <f>FTK!E12</f>
        <v>0</v>
      </c>
      <c r="J12" s="126">
        <f>CMTF!E12</f>
        <v>0</v>
      </c>
      <c r="K12" s="126">
        <f>PF!E12</f>
        <v>0</v>
      </c>
      <c r="L12" s="256">
        <f t="shared" si="2"/>
        <v>0</v>
      </c>
      <c r="M12" s="267">
        <f>RUP!E12</f>
        <v>0</v>
      </c>
      <c r="N12" s="267">
        <f>KUP!E12</f>
        <v>0</v>
      </c>
      <c r="O12" s="272">
        <f>VUP!E12</f>
        <v>0</v>
      </c>
      <c r="P12" s="272">
        <f>CVT!E12</f>
        <v>0</v>
      </c>
      <c r="Q12" s="272">
        <f>PZ!E12</f>
        <v>0</v>
      </c>
      <c r="R12" s="272">
        <f>ASC!E12</f>
        <v>0</v>
      </c>
      <c r="S12" s="272">
        <f>VTP!E12</f>
        <v>0</v>
      </c>
      <c r="T12" s="269">
        <f>PS!E12</f>
        <v>0</v>
      </c>
      <c r="U12" s="284">
        <f t="shared" si="3"/>
        <v>0</v>
      </c>
      <c r="V12" s="127">
        <f>'CP'!E12</f>
        <v>0</v>
      </c>
      <c r="W12" s="45">
        <v>0</v>
      </c>
      <c r="X12" s="45">
        <v>0</v>
      </c>
      <c r="Y12" s="291">
        <f aca="true" t="shared" si="6" ref="Y12:Y30">SUM(U12:X12)</f>
        <v>0</v>
      </c>
      <c r="Z12" s="291">
        <f t="shared" si="4"/>
        <v>0</v>
      </c>
    </row>
    <row r="13" spans="1:26" ht="12.75">
      <c r="A13" s="60">
        <f t="shared" si="5"/>
        <v>4</v>
      </c>
      <c r="B13" s="63" t="s">
        <v>12</v>
      </c>
      <c r="C13" s="64" t="s">
        <v>13</v>
      </c>
      <c r="D13" s="14">
        <f>FZV!E13</f>
        <v>150</v>
      </c>
      <c r="E13" s="14">
        <f>LF!E13</f>
        <v>2500</v>
      </c>
      <c r="F13" s="14">
        <f>'FF'!E13</f>
        <v>1584</v>
      </c>
      <c r="G13" s="126">
        <f>PřF!E13</f>
        <v>6250</v>
      </c>
      <c r="H13" s="14">
        <f>PdF!E13</f>
        <v>1200</v>
      </c>
      <c r="I13" s="15">
        <f>FTK!E13</f>
        <v>400</v>
      </c>
      <c r="J13" s="126">
        <f>CMTF!E13</f>
        <v>648</v>
      </c>
      <c r="K13" s="126">
        <f>PF!E13</f>
        <v>400</v>
      </c>
      <c r="L13" s="256">
        <f t="shared" si="2"/>
        <v>13132</v>
      </c>
      <c r="M13" s="267">
        <f>RUP!E13</f>
        <v>660</v>
      </c>
      <c r="N13" s="267">
        <f>KUP!E13</f>
        <v>50</v>
      </c>
      <c r="O13" s="272">
        <f>VUP!E13</f>
        <v>0</v>
      </c>
      <c r="P13" s="272">
        <f>CVT!E13</f>
        <v>50</v>
      </c>
      <c r="Q13" s="272">
        <f>PZ!E13</f>
        <v>302</v>
      </c>
      <c r="R13" s="272">
        <f>ASC!E13</f>
        <v>2</v>
      </c>
      <c r="S13" s="272">
        <f>VTP!E13</f>
        <v>0</v>
      </c>
      <c r="T13" s="269">
        <f>PS!E13</f>
        <v>0</v>
      </c>
      <c r="U13" s="284">
        <f t="shared" si="3"/>
        <v>1064</v>
      </c>
      <c r="V13" s="127">
        <f>'CP'!E13</f>
        <v>270</v>
      </c>
      <c r="W13" s="45">
        <v>0</v>
      </c>
      <c r="X13" s="45">
        <v>0</v>
      </c>
      <c r="Y13" s="291">
        <f t="shared" si="6"/>
        <v>1334</v>
      </c>
      <c r="Z13" s="291">
        <f t="shared" si="4"/>
        <v>14466</v>
      </c>
    </row>
    <row r="14" spans="1:26" ht="12.75">
      <c r="A14" s="60">
        <f t="shared" si="5"/>
        <v>5</v>
      </c>
      <c r="B14" s="63" t="s">
        <v>14</v>
      </c>
      <c r="C14" s="64" t="s">
        <v>15</v>
      </c>
      <c r="D14" s="14">
        <f>FZV!E14</f>
        <v>180</v>
      </c>
      <c r="E14" s="14">
        <f>LF!E14</f>
        <v>2500</v>
      </c>
      <c r="F14" s="14">
        <f>'FF'!E14</f>
        <v>796</v>
      </c>
      <c r="G14" s="126">
        <f>PřF!E14</f>
        <v>4260</v>
      </c>
      <c r="H14" s="14">
        <f>PdF!E14</f>
        <v>730</v>
      </c>
      <c r="I14" s="15">
        <f>FTK!E14</f>
        <v>800</v>
      </c>
      <c r="J14" s="126">
        <f>CMTF!E14</f>
        <v>50</v>
      </c>
      <c r="K14" s="126">
        <f>PF!E14</f>
        <v>500</v>
      </c>
      <c r="L14" s="256">
        <f t="shared" si="2"/>
        <v>9816</v>
      </c>
      <c r="M14" s="267">
        <f>RUP!E14</f>
        <v>414</v>
      </c>
      <c r="N14" s="267">
        <f>KUP!E14</f>
        <v>120</v>
      </c>
      <c r="O14" s="272">
        <f>VUP!E14</f>
        <v>0</v>
      </c>
      <c r="P14" s="272">
        <f>CVT!E14</f>
        <v>30</v>
      </c>
      <c r="Q14" s="272">
        <f>PZ!E14</f>
        <v>0</v>
      </c>
      <c r="R14" s="272">
        <f>ASC!E14</f>
        <v>2</v>
      </c>
      <c r="S14" s="272">
        <f>VTP!E14</f>
        <v>0</v>
      </c>
      <c r="T14" s="269">
        <f>PS!E14</f>
        <v>0</v>
      </c>
      <c r="U14" s="284">
        <f t="shared" si="3"/>
        <v>566</v>
      </c>
      <c r="V14" s="127">
        <f>'CP'!E14</f>
        <v>300</v>
      </c>
      <c r="W14" s="45">
        <v>0</v>
      </c>
      <c r="X14" s="45">
        <v>0</v>
      </c>
      <c r="Y14" s="291">
        <f t="shared" si="6"/>
        <v>866</v>
      </c>
      <c r="Z14" s="291">
        <f t="shared" si="4"/>
        <v>10682</v>
      </c>
    </row>
    <row r="15" spans="1:26" ht="12.75">
      <c r="A15" s="60">
        <f t="shared" si="5"/>
        <v>6</v>
      </c>
      <c r="B15" s="63" t="s">
        <v>16</v>
      </c>
      <c r="C15" s="64" t="s">
        <v>17</v>
      </c>
      <c r="D15" s="14">
        <f>FZV!E15</f>
        <v>0</v>
      </c>
      <c r="E15" s="14">
        <f>LF!E15</f>
        <v>0</v>
      </c>
      <c r="F15" s="14">
        <f>'FF'!E15</f>
        <v>0</v>
      </c>
      <c r="G15" s="126">
        <f>PřF!E15</f>
        <v>0</v>
      </c>
      <c r="H15" s="14">
        <f>PdF!E15</f>
        <v>0</v>
      </c>
      <c r="I15" s="15">
        <f>FTK!E15</f>
        <v>0</v>
      </c>
      <c r="J15" s="126">
        <f>CMTF!E15</f>
        <v>0</v>
      </c>
      <c r="K15" s="126">
        <f>PF!E15</f>
        <v>0</v>
      </c>
      <c r="L15" s="256">
        <f t="shared" si="2"/>
        <v>0</v>
      </c>
      <c r="M15" s="267">
        <f>RUP!E15</f>
        <v>0</v>
      </c>
      <c r="N15" s="267">
        <f>KUP!E15</f>
        <v>0</v>
      </c>
      <c r="O15" s="272">
        <f>VUP!E15</f>
        <v>0</v>
      </c>
      <c r="P15" s="272">
        <f>CVT!E15</f>
        <v>0</v>
      </c>
      <c r="Q15" s="272">
        <f>PZ!E15</f>
        <v>0</v>
      </c>
      <c r="R15" s="272">
        <f>ASC!E15</f>
        <v>0</v>
      </c>
      <c r="S15" s="272">
        <f>VTP!E15</f>
        <v>0</v>
      </c>
      <c r="T15" s="269">
        <f>PS!E15</f>
        <v>0</v>
      </c>
      <c r="U15" s="284">
        <f t="shared" si="3"/>
        <v>0</v>
      </c>
      <c r="V15" s="127">
        <f>'CP'!E15</f>
        <v>0</v>
      </c>
      <c r="W15" s="45">
        <v>0</v>
      </c>
      <c r="X15" s="45">
        <v>0</v>
      </c>
      <c r="Y15" s="291">
        <f t="shared" si="6"/>
        <v>0</v>
      </c>
      <c r="Z15" s="291">
        <f t="shared" si="4"/>
        <v>0</v>
      </c>
    </row>
    <row r="16" spans="1:26" ht="12.75">
      <c r="A16" s="60">
        <f t="shared" si="5"/>
        <v>7</v>
      </c>
      <c r="B16" s="63" t="s">
        <v>18</v>
      </c>
      <c r="C16" s="64" t="s">
        <v>19</v>
      </c>
      <c r="D16" s="14">
        <f>FZV!E16</f>
        <v>1700</v>
      </c>
      <c r="E16" s="14">
        <f>LF!E16</f>
        <v>7500</v>
      </c>
      <c r="F16" s="14">
        <f>'FF'!E16</f>
        <v>5422</v>
      </c>
      <c r="G16" s="126">
        <f>PřF!E16</f>
        <v>12300</v>
      </c>
      <c r="H16" s="14">
        <f>PdF!E16</f>
        <v>6600</v>
      </c>
      <c r="I16" s="15">
        <f>FTK!E16</f>
        <v>3500</v>
      </c>
      <c r="J16" s="126">
        <f>CMTF!E16</f>
        <v>3665</v>
      </c>
      <c r="K16" s="126">
        <f>PF!E16</f>
        <v>2000</v>
      </c>
      <c r="L16" s="256">
        <f t="shared" si="2"/>
        <v>42687</v>
      </c>
      <c r="M16" s="267">
        <f>RUP!E16</f>
        <v>1300</v>
      </c>
      <c r="N16" s="267">
        <f>KUP!E16</f>
        <v>500</v>
      </c>
      <c r="O16" s="272">
        <f>VUP!E16</f>
        <v>0</v>
      </c>
      <c r="P16" s="272">
        <f>CVT!E16</f>
        <v>100</v>
      </c>
      <c r="Q16" s="272">
        <f>PZ!E16</f>
        <v>1500</v>
      </c>
      <c r="R16" s="272">
        <f>ASC!E16</f>
        <v>25</v>
      </c>
      <c r="S16" s="272">
        <f>VTP!E16</f>
        <v>0</v>
      </c>
      <c r="T16" s="269">
        <f>PS!E16</f>
        <v>0</v>
      </c>
      <c r="U16" s="284">
        <f t="shared" si="3"/>
        <v>3425</v>
      </c>
      <c r="V16" s="127">
        <f>'CP'!E16</f>
        <v>5400</v>
      </c>
      <c r="W16" s="45">
        <v>0</v>
      </c>
      <c r="X16" s="45">
        <v>0</v>
      </c>
      <c r="Y16" s="291">
        <f t="shared" si="6"/>
        <v>8825</v>
      </c>
      <c r="Z16" s="291">
        <f t="shared" si="4"/>
        <v>51512</v>
      </c>
    </row>
    <row r="17" spans="1:26" ht="12.75">
      <c r="A17" s="60">
        <v>8</v>
      </c>
      <c r="B17" s="63" t="s">
        <v>20</v>
      </c>
      <c r="C17" s="64" t="s">
        <v>21</v>
      </c>
      <c r="D17" s="14">
        <f>FZV!E17</f>
        <v>17452</v>
      </c>
      <c r="E17" s="14">
        <f>LF!E17</f>
        <v>40000</v>
      </c>
      <c r="F17" s="14">
        <f>'FF'!E17</f>
        <v>100850</v>
      </c>
      <c r="G17" s="126">
        <f>PřF!E17</f>
        <v>97860</v>
      </c>
      <c r="H17" s="14">
        <f>PdF!E17</f>
        <v>82000</v>
      </c>
      <c r="I17" s="15">
        <f>FTK!E17</f>
        <v>47000</v>
      </c>
      <c r="J17" s="126">
        <f>CMTF!E17</f>
        <v>16150</v>
      </c>
      <c r="K17" s="126">
        <f>PF!E17</f>
        <v>30500</v>
      </c>
      <c r="L17" s="256">
        <f t="shared" si="2"/>
        <v>431812</v>
      </c>
      <c r="M17" s="267">
        <f>RUP!E17</f>
        <v>35950</v>
      </c>
      <c r="N17" s="267">
        <f>KUP!E17</f>
        <v>11720</v>
      </c>
      <c r="O17" s="272">
        <f>VUP!E17</f>
        <v>5196</v>
      </c>
      <c r="P17" s="272">
        <f>CVT!E17</f>
        <v>10785</v>
      </c>
      <c r="Q17" s="272">
        <f>PZ!E17</f>
        <v>0</v>
      </c>
      <c r="R17" s="272">
        <f>ASC!E17</f>
        <v>675</v>
      </c>
      <c r="S17" s="272">
        <f>VTP!E17</f>
        <v>0</v>
      </c>
      <c r="T17" s="269">
        <f>PS!E17</f>
        <v>0</v>
      </c>
      <c r="U17" s="284">
        <f t="shared" si="3"/>
        <v>64326</v>
      </c>
      <c r="V17" s="127">
        <f>'CP'!E17</f>
        <v>8959</v>
      </c>
      <c r="W17" s="45">
        <v>0</v>
      </c>
      <c r="X17" s="45">
        <v>0</v>
      </c>
      <c r="Y17" s="291">
        <f t="shared" si="6"/>
        <v>73285</v>
      </c>
      <c r="Z17" s="291">
        <f t="shared" si="4"/>
        <v>505097</v>
      </c>
    </row>
    <row r="18" spans="1:26" ht="12.75">
      <c r="A18" s="60">
        <v>9</v>
      </c>
      <c r="B18" s="63" t="s">
        <v>22</v>
      </c>
      <c r="C18" s="64" t="s">
        <v>23</v>
      </c>
      <c r="D18" s="14">
        <f>FZV!E18</f>
        <v>6108</v>
      </c>
      <c r="E18" s="14">
        <f>LF!E18</f>
        <v>13600</v>
      </c>
      <c r="F18" s="14">
        <f>'FF'!E18</f>
        <v>33269</v>
      </c>
      <c r="G18" s="126">
        <f>PřF!E18</f>
        <v>33272</v>
      </c>
      <c r="H18" s="14">
        <f>PdF!E18</f>
        <v>27900</v>
      </c>
      <c r="I18" s="15">
        <f>FTK!E18</f>
        <v>15700</v>
      </c>
      <c r="J18" s="126">
        <f>CMTF!E18</f>
        <v>4988</v>
      </c>
      <c r="K18" s="126">
        <f>PF!E18</f>
        <v>10370</v>
      </c>
      <c r="L18" s="256">
        <f t="shared" si="2"/>
        <v>145207</v>
      </c>
      <c r="M18" s="267">
        <f>RUP!E18</f>
        <v>12078</v>
      </c>
      <c r="N18" s="267">
        <f>KUP!E18</f>
        <v>4074</v>
      </c>
      <c r="O18" s="272">
        <f>VUP!E18</f>
        <v>1767</v>
      </c>
      <c r="P18" s="272">
        <f>CVT!E18</f>
        <v>3630</v>
      </c>
      <c r="Q18" s="272">
        <f>PZ!E18</f>
        <v>0</v>
      </c>
      <c r="R18" s="272">
        <f>ASC!E18</f>
        <v>225</v>
      </c>
      <c r="S18" s="272">
        <f>VTP!E18</f>
        <v>0</v>
      </c>
      <c r="T18" s="269">
        <f>PS!E18</f>
        <v>0</v>
      </c>
      <c r="U18" s="284">
        <f t="shared" si="3"/>
        <v>21774</v>
      </c>
      <c r="V18" s="127">
        <f>'CP'!E18</f>
        <v>2690</v>
      </c>
      <c r="W18" s="43">
        <v>0</v>
      </c>
      <c r="X18" s="43">
        <v>0</v>
      </c>
      <c r="Y18" s="291">
        <f t="shared" si="6"/>
        <v>24464</v>
      </c>
      <c r="Z18" s="291">
        <f t="shared" si="4"/>
        <v>169671</v>
      </c>
    </row>
    <row r="19" spans="1:26" ht="12.75">
      <c r="A19" s="60">
        <v>10</v>
      </c>
      <c r="B19" s="63" t="s">
        <v>235</v>
      </c>
      <c r="C19" s="64" t="s">
        <v>236</v>
      </c>
      <c r="D19" s="14">
        <f>FZV!E19</f>
        <v>0</v>
      </c>
      <c r="E19" s="14">
        <f>LF!E19</f>
        <v>2000</v>
      </c>
      <c r="F19" s="14">
        <f>'FF'!E19</f>
        <v>425</v>
      </c>
      <c r="G19" s="126">
        <f>PřF!E19</f>
        <v>0</v>
      </c>
      <c r="H19" s="14">
        <f>PdF!E19</f>
        <v>0</v>
      </c>
      <c r="I19" s="15">
        <f>FTK!E19</f>
        <v>0</v>
      </c>
      <c r="J19" s="126">
        <f>CMTF!E19</f>
        <v>94</v>
      </c>
      <c r="K19" s="126">
        <f>PF!E19</f>
        <v>150</v>
      </c>
      <c r="L19" s="256">
        <f t="shared" si="2"/>
        <v>2669</v>
      </c>
      <c r="M19" s="267">
        <f>RUP!E19</f>
        <v>0</v>
      </c>
      <c r="N19" s="267">
        <f>KUP!E19</f>
        <v>70</v>
      </c>
      <c r="O19" s="272">
        <f>VUP!E19</f>
        <v>0</v>
      </c>
      <c r="P19" s="272">
        <f>CVT!E19</f>
        <v>0</v>
      </c>
      <c r="Q19" s="272">
        <f>PZ!E19</f>
        <v>0</v>
      </c>
      <c r="R19" s="272">
        <f>ASC!E19</f>
        <v>5</v>
      </c>
      <c r="S19" s="272">
        <f>VTP!E19</f>
        <v>0</v>
      </c>
      <c r="T19" s="269">
        <f>PS!E19</f>
        <v>0</v>
      </c>
      <c r="U19" s="284">
        <f t="shared" si="3"/>
        <v>75</v>
      </c>
      <c r="V19" s="127">
        <f>'CP'!E19</f>
        <v>0</v>
      </c>
      <c r="W19" s="45">
        <v>0</v>
      </c>
      <c r="X19" s="45">
        <v>0</v>
      </c>
      <c r="Y19" s="291">
        <f t="shared" si="6"/>
        <v>75</v>
      </c>
      <c r="Z19" s="291">
        <f t="shared" si="4"/>
        <v>2744</v>
      </c>
    </row>
    <row r="20" spans="1:26" ht="12.75">
      <c r="A20" s="60">
        <v>11</v>
      </c>
      <c r="B20" s="63" t="s">
        <v>24</v>
      </c>
      <c r="C20" s="64" t="s">
        <v>25</v>
      </c>
      <c r="D20" s="14">
        <f>FZV!E20</f>
        <v>436</v>
      </c>
      <c r="E20" s="14">
        <f>LF!E20</f>
        <v>0</v>
      </c>
      <c r="F20" s="14">
        <f>'FF'!E20</f>
        <v>3246</v>
      </c>
      <c r="G20" s="126">
        <f>PřF!E20</f>
        <v>4900</v>
      </c>
      <c r="H20" s="14">
        <f>PdF!E20</f>
        <v>800</v>
      </c>
      <c r="I20" s="15">
        <f>FTK!E20</f>
        <v>1400</v>
      </c>
      <c r="J20" s="126">
        <f>CMTF!E20</f>
        <v>742</v>
      </c>
      <c r="K20" s="126">
        <f>PF!E20</f>
        <v>1200</v>
      </c>
      <c r="L20" s="256">
        <f t="shared" si="2"/>
        <v>12724</v>
      </c>
      <c r="M20" s="267">
        <f>RUP!E20</f>
        <v>315</v>
      </c>
      <c r="N20" s="267">
        <f>KUP!E20</f>
        <v>88</v>
      </c>
      <c r="O20" s="272">
        <f>VUP!E20</f>
        <v>214</v>
      </c>
      <c r="P20" s="272">
        <f>CVT!E20</f>
        <v>60</v>
      </c>
      <c r="Q20" s="272">
        <f>PZ!E20</f>
        <v>0</v>
      </c>
      <c r="R20" s="272">
        <f>ASC!E20</f>
        <v>50</v>
      </c>
      <c r="S20" s="272">
        <f>VTP!E20</f>
        <v>0</v>
      </c>
      <c r="T20" s="269">
        <f>PS!E20</f>
        <v>0</v>
      </c>
      <c r="U20" s="284">
        <f t="shared" si="3"/>
        <v>727</v>
      </c>
      <c r="V20" s="127">
        <f>'CP'!E20</f>
        <v>0</v>
      </c>
      <c r="W20" s="45">
        <v>0</v>
      </c>
      <c r="X20" s="45">
        <v>0</v>
      </c>
      <c r="Y20" s="291">
        <f t="shared" si="6"/>
        <v>727</v>
      </c>
      <c r="Z20" s="291">
        <f t="shared" si="4"/>
        <v>13451</v>
      </c>
    </row>
    <row r="21" spans="1:26" ht="12.75">
      <c r="A21" s="60">
        <v>12</v>
      </c>
      <c r="B21" s="69" t="s">
        <v>63</v>
      </c>
      <c r="C21" s="64" t="s">
        <v>68</v>
      </c>
      <c r="D21" s="14">
        <f>FZV!E21</f>
        <v>0</v>
      </c>
      <c r="E21" s="14">
        <f>LF!E21</f>
        <v>0</v>
      </c>
      <c r="F21" s="14">
        <f>'FF'!E21</f>
        <v>59</v>
      </c>
      <c r="G21" s="126">
        <f>PřF!E21</f>
        <v>90</v>
      </c>
      <c r="H21" s="14">
        <f>PdF!E21</f>
        <v>0</v>
      </c>
      <c r="I21" s="15">
        <f>FTK!E21</f>
        <v>250</v>
      </c>
      <c r="J21" s="126">
        <f>CMTF!E21</f>
        <v>20</v>
      </c>
      <c r="K21" s="126">
        <f>PF!E21</f>
        <v>35</v>
      </c>
      <c r="L21" s="256">
        <f t="shared" si="2"/>
        <v>454</v>
      </c>
      <c r="M21" s="267">
        <f>RUP!E21</f>
        <v>0</v>
      </c>
      <c r="N21" s="267">
        <f>KUP!E21</f>
        <v>70</v>
      </c>
      <c r="O21" s="272">
        <f>VUP!E21</f>
        <v>0</v>
      </c>
      <c r="P21" s="272">
        <f>CVT!E21</f>
        <v>0</v>
      </c>
      <c r="Q21" s="272">
        <f>PZ!E21</f>
        <v>0</v>
      </c>
      <c r="R21" s="272">
        <f>ASC!E21</f>
        <v>0</v>
      </c>
      <c r="S21" s="272">
        <f>VTP!E21</f>
        <v>0</v>
      </c>
      <c r="T21" s="269">
        <f>PS!E21</f>
        <v>0</v>
      </c>
      <c r="U21" s="284">
        <f t="shared" si="3"/>
        <v>70</v>
      </c>
      <c r="V21" s="127">
        <f>'CP'!E21</f>
        <v>0</v>
      </c>
      <c r="W21" s="43">
        <v>0</v>
      </c>
      <c r="X21" s="43">
        <v>0</v>
      </c>
      <c r="Y21" s="291">
        <f t="shared" si="6"/>
        <v>70</v>
      </c>
      <c r="Z21" s="291">
        <f t="shared" si="4"/>
        <v>524</v>
      </c>
    </row>
    <row r="22" spans="1:26" ht="12.75">
      <c r="A22" s="60">
        <v>13</v>
      </c>
      <c r="B22" s="63" t="s">
        <v>26</v>
      </c>
      <c r="C22" s="64" t="s">
        <v>27</v>
      </c>
      <c r="D22" s="14">
        <f>FZV!E22</f>
        <v>2</v>
      </c>
      <c r="E22" s="14">
        <f>LF!E22</f>
        <v>0</v>
      </c>
      <c r="F22" s="14">
        <f>'FF'!E22</f>
        <v>4</v>
      </c>
      <c r="G22" s="126">
        <f>PřF!E22</f>
        <v>20</v>
      </c>
      <c r="H22" s="14">
        <f>PdF!E22</f>
        <v>0</v>
      </c>
      <c r="I22" s="15">
        <f>FTK!E22</f>
        <v>21</v>
      </c>
      <c r="J22" s="126">
        <f>CMTF!E22</f>
        <v>2</v>
      </c>
      <c r="K22" s="126">
        <f>PF!E22</f>
        <v>6</v>
      </c>
      <c r="L22" s="256">
        <f t="shared" si="2"/>
        <v>55</v>
      </c>
      <c r="M22" s="267">
        <f>RUP!E22</f>
        <v>15</v>
      </c>
      <c r="N22" s="267">
        <f>KUP!E22</f>
        <v>3</v>
      </c>
      <c r="O22" s="272">
        <f>VUP!E22</f>
        <v>0</v>
      </c>
      <c r="P22" s="272">
        <f>CVT!E22</f>
        <v>3</v>
      </c>
      <c r="Q22" s="272">
        <f>PZ!E22</f>
        <v>0</v>
      </c>
      <c r="R22" s="272">
        <f>ASC!E22</f>
        <v>0</v>
      </c>
      <c r="S22" s="272">
        <f>VTP!E22</f>
        <v>0</v>
      </c>
      <c r="T22" s="269">
        <f>PS!E22</f>
        <v>0</v>
      </c>
      <c r="U22" s="285">
        <f t="shared" si="3"/>
        <v>21</v>
      </c>
      <c r="V22" s="127">
        <f>'CP'!E22</f>
        <v>0</v>
      </c>
      <c r="W22" s="45">
        <v>0</v>
      </c>
      <c r="X22" s="45">
        <v>0</v>
      </c>
      <c r="Y22" s="291">
        <f t="shared" si="6"/>
        <v>21</v>
      </c>
      <c r="Z22" s="291">
        <f t="shared" si="4"/>
        <v>76</v>
      </c>
    </row>
    <row r="23" spans="1:26" ht="12.75">
      <c r="A23" s="60">
        <f t="shared" si="5"/>
        <v>14</v>
      </c>
      <c r="B23" s="63" t="s">
        <v>28</v>
      </c>
      <c r="C23" s="64" t="s">
        <v>29</v>
      </c>
      <c r="D23" s="14">
        <f>FZV!E23</f>
        <v>0</v>
      </c>
      <c r="E23" s="14">
        <f>LF!E23</f>
        <v>0</v>
      </c>
      <c r="F23" s="14">
        <f>'FF'!E23</f>
        <v>0</v>
      </c>
      <c r="G23" s="126">
        <f>PřF!E23</f>
        <v>0</v>
      </c>
      <c r="H23" s="14">
        <f>PdF!E23</f>
        <v>0</v>
      </c>
      <c r="I23" s="15">
        <f>FTK!E23</f>
        <v>0</v>
      </c>
      <c r="J23" s="126">
        <f>CMTF!E23</f>
        <v>0</v>
      </c>
      <c r="K23" s="126">
        <f>PF!E23</f>
        <v>0</v>
      </c>
      <c r="L23" s="256">
        <f t="shared" si="2"/>
        <v>0</v>
      </c>
      <c r="M23" s="267">
        <f>RUP!E23</f>
        <v>0</v>
      </c>
      <c r="N23" s="267">
        <f>KUP!E23</f>
        <v>0</v>
      </c>
      <c r="O23" s="272">
        <f>VUP!E23</f>
        <v>0</v>
      </c>
      <c r="P23" s="272">
        <f>CVT!E23</f>
        <v>0</v>
      </c>
      <c r="Q23" s="272">
        <f>PZ!E23</f>
        <v>0</v>
      </c>
      <c r="R23" s="272">
        <f>ASC!E23</f>
        <v>0</v>
      </c>
      <c r="S23" s="272">
        <f>VTP!E23</f>
        <v>0</v>
      </c>
      <c r="T23" s="269">
        <f>PS!E23</f>
        <v>0</v>
      </c>
      <c r="U23" s="285">
        <f t="shared" si="3"/>
        <v>0</v>
      </c>
      <c r="V23" s="127">
        <f>'CP'!E23</f>
        <v>60</v>
      </c>
      <c r="W23" s="45">
        <v>0</v>
      </c>
      <c r="X23" s="45">
        <v>0</v>
      </c>
      <c r="Y23" s="291">
        <f t="shared" si="6"/>
        <v>60</v>
      </c>
      <c r="Z23" s="291">
        <f t="shared" si="4"/>
        <v>60</v>
      </c>
    </row>
    <row r="24" spans="1:26" ht="12.75">
      <c r="A24" s="60">
        <f t="shared" si="5"/>
        <v>15</v>
      </c>
      <c r="B24" s="63" t="s">
        <v>30</v>
      </c>
      <c r="C24" s="64" t="s">
        <v>31</v>
      </c>
      <c r="D24" s="14">
        <f>FZV!E24</f>
        <v>0</v>
      </c>
      <c r="E24" s="14">
        <f>LF!E24</f>
        <v>0</v>
      </c>
      <c r="F24" s="14">
        <f>'FF'!E24</f>
        <v>0</v>
      </c>
      <c r="G24" s="126">
        <f>PřF!E24</f>
        <v>1</v>
      </c>
      <c r="H24" s="14">
        <f>PdF!E24</f>
        <v>0</v>
      </c>
      <c r="I24" s="15">
        <f>FTK!E24</f>
        <v>0</v>
      </c>
      <c r="J24" s="126">
        <f>CMTF!E24</f>
        <v>0</v>
      </c>
      <c r="K24" s="126">
        <f>PF!E24</f>
        <v>0</v>
      </c>
      <c r="L24" s="256">
        <f t="shared" si="2"/>
        <v>1</v>
      </c>
      <c r="M24" s="267">
        <f>RUP!E24</f>
        <v>60</v>
      </c>
      <c r="N24" s="267">
        <f>KUP!E24</f>
        <v>0</v>
      </c>
      <c r="O24" s="272">
        <f>VUP!E24</f>
        <v>0</v>
      </c>
      <c r="P24" s="272">
        <f>CVT!E24</f>
        <v>0</v>
      </c>
      <c r="Q24" s="272">
        <f>PZ!E24</f>
        <v>0</v>
      </c>
      <c r="R24" s="272">
        <f>ASC!E24</f>
        <v>0</v>
      </c>
      <c r="S24" s="272">
        <f>VTP!E24</f>
        <v>0</v>
      </c>
      <c r="T24" s="269">
        <f>PS!E24</f>
        <v>0</v>
      </c>
      <c r="U24" s="285">
        <f t="shared" si="3"/>
        <v>60</v>
      </c>
      <c r="V24" s="127">
        <f>'CP'!E24</f>
        <v>0</v>
      </c>
      <c r="W24" s="45">
        <v>0</v>
      </c>
      <c r="X24" s="45">
        <v>0</v>
      </c>
      <c r="Y24" s="291">
        <f t="shared" si="6"/>
        <v>60</v>
      </c>
      <c r="Z24" s="291">
        <f t="shared" si="4"/>
        <v>61</v>
      </c>
    </row>
    <row r="25" spans="1:26" ht="12.75">
      <c r="A25" s="60">
        <v>16</v>
      </c>
      <c r="B25" s="63" t="s">
        <v>64</v>
      </c>
      <c r="C25" s="64" t="s">
        <v>65</v>
      </c>
      <c r="D25" s="14">
        <f>FZV!E25</f>
        <v>0</v>
      </c>
      <c r="E25" s="14">
        <f>LF!E25</f>
        <v>0</v>
      </c>
      <c r="F25" s="14">
        <f>'FF'!E25</f>
        <v>0</v>
      </c>
      <c r="G25" s="126">
        <f>PřF!E25</f>
        <v>0</v>
      </c>
      <c r="H25" s="14">
        <f>PdF!E25</f>
        <v>0</v>
      </c>
      <c r="I25" s="15">
        <f>FTK!E25</f>
        <v>0</v>
      </c>
      <c r="J25" s="126">
        <f>CMTF!E25</f>
        <v>0</v>
      </c>
      <c r="K25" s="126">
        <f>PF!E25</f>
        <v>0</v>
      </c>
      <c r="L25" s="256">
        <f t="shared" si="2"/>
        <v>0</v>
      </c>
      <c r="M25" s="267">
        <f>RUP!E25</f>
        <v>20</v>
      </c>
      <c r="N25" s="267">
        <f>KUP!E25</f>
        <v>0</v>
      </c>
      <c r="O25" s="272">
        <f>VUP!E25</f>
        <v>0</v>
      </c>
      <c r="P25" s="272">
        <f>CVT!E25</f>
        <v>0</v>
      </c>
      <c r="Q25" s="272">
        <f>PZ!E25</f>
        <v>0</v>
      </c>
      <c r="R25" s="272">
        <f>ASC!E25</f>
        <v>0</v>
      </c>
      <c r="S25" s="272">
        <f>VTP!E25</f>
        <v>0</v>
      </c>
      <c r="T25" s="269">
        <f>PS!E25</f>
        <v>0</v>
      </c>
      <c r="U25" s="285">
        <f t="shared" si="3"/>
        <v>20</v>
      </c>
      <c r="V25" s="127">
        <f>'CP'!E25</f>
        <v>450</v>
      </c>
      <c r="W25" s="45">
        <v>0</v>
      </c>
      <c r="X25" s="45">
        <v>0</v>
      </c>
      <c r="Y25" s="291">
        <f t="shared" si="6"/>
        <v>470</v>
      </c>
      <c r="Z25" s="291">
        <f t="shared" si="4"/>
        <v>470</v>
      </c>
    </row>
    <row r="26" spans="1:26" ht="12.75">
      <c r="A26" s="60">
        <v>17</v>
      </c>
      <c r="B26" s="63" t="s">
        <v>33</v>
      </c>
      <c r="C26" s="64" t="s">
        <v>34</v>
      </c>
      <c r="D26" s="14">
        <f>FZV!E26</f>
        <v>1950</v>
      </c>
      <c r="E26" s="14">
        <f>LF!E26</f>
        <v>57434</v>
      </c>
      <c r="F26" s="14">
        <f>'FF'!E26</f>
        <v>-9300</v>
      </c>
      <c r="G26" s="126">
        <f>PřF!E26</f>
        <v>746</v>
      </c>
      <c r="H26" s="14">
        <f>PdF!E26</f>
        <v>0</v>
      </c>
      <c r="I26" s="15">
        <f>FTK!E26</f>
        <v>7513</v>
      </c>
      <c r="J26" s="126">
        <f>CMTF!E26</f>
        <v>-1614</v>
      </c>
      <c r="K26" s="126">
        <f>PF!E26</f>
        <v>5595</v>
      </c>
      <c r="L26" s="256">
        <f t="shared" si="2"/>
        <v>62324</v>
      </c>
      <c r="M26" s="267">
        <f>RUP!E26</f>
        <v>200</v>
      </c>
      <c r="N26" s="267">
        <f>KUP!E26</f>
        <v>55</v>
      </c>
      <c r="O26" s="272">
        <f>VUP!E26</f>
        <v>0</v>
      </c>
      <c r="P26" s="272">
        <f>CVT!E26</f>
        <v>65</v>
      </c>
      <c r="Q26" s="272">
        <f>PZ!E26</f>
        <v>200</v>
      </c>
      <c r="R26" s="272">
        <f>ASC!E26</f>
        <v>7</v>
      </c>
      <c r="S26" s="272">
        <f>VTP!E26</f>
        <v>0</v>
      </c>
      <c r="T26" s="269">
        <f>PS!E26</f>
        <v>0</v>
      </c>
      <c r="U26" s="285">
        <f t="shared" si="3"/>
        <v>527</v>
      </c>
      <c r="V26" s="127">
        <f>'CP'!E26</f>
        <v>5305</v>
      </c>
      <c r="W26" s="45">
        <v>66360</v>
      </c>
      <c r="X26" s="45">
        <v>6000</v>
      </c>
      <c r="Y26" s="291">
        <f t="shared" si="6"/>
        <v>78192</v>
      </c>
      <c r="Z26" s="291">
        <f>SUM(L26+U26+V26+W26+X26)</f>
        <v>140516</v>
      </c>
    </row>
    <row r="27" spans="1:26" ht="12.75">
      <c r="A27" s="60">
        <f t="shared" si="5"/>
        <v>18</v>
      </c>
      <c r="B27" s="63" t="s">
        <v>35</v>
      </c>
      <c r="C27" s="64" t="s">
        <v>36</v>
      </c>
      <c r="D27" s="14">
        <f>FZV!E27</f>
        <v>100</v>
      </c>
      <c r="E27" s="14">
        <f>LF!E27</f>
        <v>8000</v>
      </c>
      <c r="F27" s="14">
        <f>'FF'!E27</f>
        <v>429</v>
      </c>
      <c r="G27" s="126">
        <f>PřF!E27</f>
        <v>12000</v>
      </c>
      <c r="H27" s="14">
        <f>PdF!E27</f>
        <v>909</v>
      </c>
      <c r="I27" s="15">
        <f>FTK!E27</f>
        <v>0</v>
      </c>
      <c r="J27" s="126">
        <f>CMTF!E27</f>
        <v>147</v>
      </c>
      <c r="K27" s="126">
        <f>PF!E27</f>
        <v>508</v>
      </c>
      <c r="L27" s="256">
        <f t="shared" si="2"/>
        <v>22093</v>
      </c>
      <c r="M27" s="267">
        <f>RUP!E27</f>
        <v>974</v>
      </c>
      <c r="N27" s="267">
        <f>KUP!E27</f>
        <v>350</v>
      </c>
      <c r="O27" s="272">
        <f>VUP!E27</f>
        <v>0</v>
      </c>
      <c r="P27" s="272">
        <f>CVT!E27</f>
        <v>830</v>
      </c>
      <c r="Q27" s="272">
        <f>PZ!E27</f>
        <v>0</v>
      </c>
      <c r="R27" s="272">
        <f>ASC!E27</f>
        <v>60</v>
      </c>
      <c r="S27" s="272">
        <f>VTP!E27</f>
        <v>0</v>
      </c>
      <c r="T27" s="269">
        <f>PS!E27</f>
        <v>0</v>
      </c>
      <c r="U27" s="285">
        <f t="shared" si="3"/>
        <v>2214</v>
      </c>
      <c r="V27" s="127">
        <f>'CP'!E27</f>
        <v>25500</v>
      </c>
      <c r="W27" s="45">
        <v>0</v>
      </c>
      <c r="X27" s="45">
        <v>0</v>
      </c>
      <c r="Y27" s="291">
        <f t="shared" si="6"/>
        <v>27714</v>
      </c>
      <c r="Z27" s="291">
        <f t="shared" si="4"/>
        <v>49807</v>
      </c>
    </row>
    <row r="28" spans="1:26" ht="12.75">
      <c r="A28" s="60">
        <f t="shared" si="5"/>
        <v>19</v>
      </c>
      <c r="B28" s="63" t="s">
        <v>37</v>
      </c>
      <c r="C28" s="70" t="s">
        <v>38</v>
      </c>
      <c r="D28" s="14">
        <f>FZV!E28</f>
        <v>0</v>
      </c>
      <c r="E28" s="14">
        <f>LF!E28</f>
        <v>0</v>
      </c>
      <c r="F28" s="14">
        <f>'FF'!E28</f>
        <v>0</v>
      </c>
      <c r="G28" s="126">
        <f>PřF!E28</f>
        <v>0</v>
      </c>
      <c r="H28" s="14">
        <f>PdF!E28</f>
        <v>0</v>
      </c>
      <c r="I28" s="15">
        <f>FTK!E28</f>
        <v>0</v>
      </c>
      <c r="J28" s="126">
        <f>CMTF!E28</f>
        <v>0</v>
      </c>
      <c r="K28" s="126">
        <f>PF!E28</f>
        <v>0</v>
      </c>
      <c r="L28" s="256">
        <f t="shared" si="2"/>
        <v>0</v>
      </c>
      <c r="M28" s="267">
        <f>RUP!E28</f>
        <v>0</v>
      </c>
      <c r="N28" s="267">
        <f>KUP!E28</f>
        <v>0</v>
      </c>
      <c r="O28" s="272">
        <f>VUP!E28</f>
        <v>0</v>
      </c>
      <c r="P28" s="272">
        <f>CVT!E28</f>
        <v>0</v>
      </c>
      <c r="Q28" s="272">
        <f>PZ!E28</f>
        <v>0</v>
      </c>
      <c r="R28" s="272">
        <f>ASC!E28</f>
        <v>0</v>
      </c>
      <c r="S28" s="272">
        <f>VTP!E28</f>
        <v>0</v>
      </c>
      <c r="T28" s="269">
        <f>PS!E28</f>
        <v>0</v>
      </c>
      <c r="U28" s="285">
        <f t="shared" si="3"/>
        <v>0</v>
      </c>
      <c r="V28" s="127">
        <f>'CP'!E28</f>
        <v>0</v>
      </c>
      <c r="W28" s="45">
        <v>0</v>
      </c>
      <c r="X28" s="45">
        <v>0</v>
      </c>
      <c r="Y28" s="291">
        <f t="shared" si="6"/>
        <v>0</v>
      </c>
      <c r="Z28" s="291">
        <f t="shared" si="4"/>
        <v>0</v>
      </c>
    </row>
    <row r="29" spans="1:26" ht="12.75">
      <c r="A29" s="60">
        <f t="shared" si="5"/>
        <v>20</v>
      </c>
      <c r="B29" s="63" t="s">
        <v>39</v>
      </c>
      <c r="C29" s="64" t="s">
        <v>40</v>
      </c>
      <c r="D29" s="14">
        <f>FZV!E29</f>
        <v>0</v>
      </c>
      <c r="E29" s="14">
        <f>LF!E29</f>
        <v>0</v>
      </c>
      <c r="F29" s="14">
        <f>'FF'!E29</f>
        <v>20</v>
      </c>
      <c r="G29" s="126">
        <f>PřF!E29</f>
        <v>30</v>
      </c>
      <c r="H29" s="14">
        <f>PdF!E29</f>
        <v>0</v>
      </c>
      <c r="I29" s="15">
        <f>FTK!E29</f>
        <v>0</v>
      </c>
      <c r="J29" s="126">
        <f>CMTF!E29</f>
        <v>0</v>
      </c>
      <c r="K29" s="126">
        <f>PF!E29</f>
        <v>14</v>
      </c>
      <c r="L29" s="256">
        <f t="shared" si="2"/>
        <v>64</v>
      </c>
      <c r="M29" s="267">
        <f>RUP!E29</f>
        <v>5</v>
      </c>
      <c r="N29" s="267">
        <f>KUP!E29</f>
        <v>45</v>
      </c>
      <c r="O29" s="272">
        <f>VUP!E29</f>
        <v>0</v>
      </c>
      <c r="P29" s="272">
        <f>CVT!E29</f>
        <v>20</v>
      </c>
      <c r="Q29" s="272">
        <f>PZ!E29</f>
        <v>0</v>
      </c>
      <c r="R29" s="272">
        <f>ASC!E29</f>
        <v>0</v>
      </c>
      <c r="S29" s="272">
        <f>VTP!E29</f>
        <v>0</v>
      </c>
      <c r="T29" s="269">
        <f>PS!E29</f>
        <v>0</v>
      </c>
      <c r="U29" s="285">
        <f t="shared" si="3"/>
        <v>70</v>
      </c>
      <c r="V29" s="127">
        <f>'CP'!E29</f>
        <v>900</v>
      </c>
      <c r="W29" s="45">
        <v>0</v>
      </c>
      <c r="X29" s="45">
        <v>0</v>
      </c>
      <c r="Y29" s="291">
        <f t="shared" si="6"/>
        <v>970</v>
      </c>
      <c r="Z29" s="291">
        <f t="shared" si="4"/>
        <v>1034</v>
      </c>
    </row>
    <row r="30" spans="1:26" ht="13.5" thickBot="1">
      <c r="A30" s="165">
        <v>21</v>
      </c>
      <c r="B30" s="166" t="s">
        <v>41</v>
      </c>
      <c r="C30" s="167" t="s">
        <v>42</v>
      </c>
      <c r="D30" s="16">
        <f>FZV!E30</f>
        <v>4800</v>
      </c>
      <c r="E30" s="16">
        <f>LF!E30</f>
        <v>0</v>
      </c>
      <c r="F30" s="16">
        <f>'FF'!E30</f>
        <v>590</v>
      </c>
      <c r="G30" s="126">
        <f>PřF!E30</f>
        <v>3460</v>
      </c>
      <c r="H30" s="16">
        <f>PdF!E30</f>
        <v>0</v>
      </c>
      <c r="I30" s="17">
        <f>FTK!E30</f>
        <v>1000</v>
      </c>
      <c r="J30" s="125">
        <f>CMTF!E30</f>
        <v>0</v>
      </c>
      <c r="K30" s="125">
        <f>PF!E30</f>
        <v>182</v>
      </c>
      <c r="L30" s="296">
        <f t="shared" si="2"/>
        <v>10032</v>
      </c>
      <c r="M30" s="267">
        <f>RUP!E30</f>
        <v>340</v>
      </c>
      <c r="N30" s="267">
        <f>KUP!E30</f>
        <v>275</v>
      </c>
      <c r="O30" s="272">
        <f>VUP!E30</f>
        <v>0</v>
      </c>
      <c r="P30" s="272">
        <f>CVT!E30</f>
        <v>300</v>
      </c>
      <c r="Q30" s="272">
        <f>PZ!E30</f>
        <v>0</v>
      </c>
      <c r="R30" s="272">
        <f>ASC!E30</f>
        <v>0</v>
      </c>
      <c r="S30" s="272">
        <f>VTP!E30</f>
        <v>0</v>
      </c>
      <c r="T30" s="269">
        <f>PS!E30</f>
        <v>0</v>
      </c>
      <c r="U30" s="286">
        <f t="shared" si="3"/>
        <v>915</v>
      </c>
      <c r="V30" s="127">
        <f>'CP'!E30</f>
        <v>700</v>
      </c>
      <c r="W30" s="275">
        <v>0</v>
      </c>
      <c r="X30" s="275">
        <v>0</v>
      </c>
      <c r="Y30" s="291">
        <f t="shared" si="6"/>
        <v>1615</v>
      </c>
      <c r="Z30" s="292">
        <f t="shared" si="4"/>
        <v>11647</v>
      </c>
    </row>
    <row r="31" spans="1:26" ht="13.5" thickBot="1">
      <c r="A31" s="172" t="s">
        <v>98</v>
      </c>
      <c r="B31" s="305" t="s">
        <v>43</v>
      </c>
      <c r="C31" s="309"/>
      <c r="D31" s="300">
        <f aca="true" t="shared" si="7" ref="D31:K31">SUM(D32:D45)</f>
        <v>37428</v>
      </c>
      <c r="E31" s="300">
        <f t="shared" si="7"/>
        <v>145034</v>
      </c>
      <c r="F31" s="300">
        <f t="shared" si="7"/>
        <v>147807</v>
      </c>
      <c r="G31" s="300">
        <f t="shared" si="7"/>
        <v>203509</v>
      </c>
      <c r="H31" s="300">
        <f t="shared" si="7"/>
        <v>124669</v>
      </c>
      <c r="I31" s="300">
        <f t="shared" si="7"/>
        <v>82184</v>
      </c>
      <c r="J31" s="300">
        <f t="shared" si="7"/>
        <v>26554</v>
      </c>
      <c r="K31" s="300">
        <f t="shared" si="7"/>
        <v>48733</v>
      </c>
      <c r="L31" s="300">
        <f>SUM(D31:K31)</f>
        <v>815918</v>
      </c>
      <c r="M31" s="310">
        <f aca="true" t="shared" si="8" ref="M31:T31">SUM(M32:M45)</f>
        <v>41366</v>
      </c>
      <c r="N31" s="310">
        <f t="shared" si="8"/>
        <v>16400</v>
      </c>
      <c r="O31" s="310">
        <f t="shared" si="8"/>
        <v>3300</v>
      </c>
      <c r="P31" s="310">
        <f t="shared" si="8"/>
        <v>15230</v>
      </c>
      <c r="Q31" s="310">
        <f t="shared" si="8"/>
        <v>6700</v>
      </c>
      <c r="R31" s="310">
        <f t="shared" si="8"/>
        <v>1100</v>
      </c>
      <c r="S31" s="310">
        <f t="shared" si="8"/>
        <v>0</v>
      </c>
      <c r="T31" s="310">
        <f t="shared" si="8"/>
        <v>0</v>
      </c>
      <c r="U31" s="311">
        <f t="shared" si="3"/>
        <v>84096</v>
      </c>
      <c r="V31" s="312">
        <f>SUM(V32:V45)</f>
        <v>54734</v>
      </c>
      <c r="W31" s="312">
        <f>SUM(W32:W45)</f>
        <v>66360</v>
      </c>
      <c r="X31" s="312">
        <f>SUM(X32:X45)</f>
        <v>6000</v>
      </c>
      <c r="Y31" s="314">
        <f>SUM(U31:X31)</f>
        <v>211190</v>
      </c>
      <c r="Z31" s="314">
        <f>SUM(L31+U31+V31+W31+X31)</f>
        <v>1027108</v>
      </c>
    </row>
    <row r="32" spans="1:26" ht="12.75">
      <c r="A32" s="157">
        <v>1</v>
      </c>
      <c r="B32" s="158" t="s">
        <v>44</v>
      </c>
      <c r="C32" s="159" t="s">
        <v>45</v>
      </c>
      <c r="D32" s="306">
        <f>FZV!E32</f>
        <v>0</v>
      </c>
      <c r="E32" s="306">
        <f>LF!E32</f>
        <v>0</v>
      </c>
      <c r="F32" s="306">
        <f>'FF'!E32</f>
        <v>0</v>
      </c>
      <c r="G32" s="266">
        <f>PřF!E32</f>
        <v>0</v>
      </c>
      <c r="H32" s="306">
        <f>PdF!E32</f>
        <v>0</v>
      </c>
      <c r="I32" s="307">
        <f>FTK!E32</f>
        <v>0</v>
      </c>
      <c r="J32" s="266">
        <f>CMTF!E32</f>
        <v>0</v>
      </c>
      <c r="K32" s="266">
        <f>PF!E32</f>
        <v>0</v>
      </c>
      <c r="L32" s="308">
        <f aca="true" t="shared" si="9" ref="L32:L46">SUM(D32:K32)</f>
        <v>0</v>
      </c>
      <c r="M32" s="273">
        <f>RUP!E32</f>
        <v>0</v>
      </c>
      <c r="N32" s="273">
        <f>KUP!E32</f>
        <v>0</v>
      </c>
      <c r="O32" s="274">
        <f>VUP!E32</f>
        <v>0</v>
      </c>
      <c r="P32" s="274">
        <f>CVT!E32</f>
        <v>0</v>
      </c>
      <c r="Q32" s="274">
        <f>PZ!E32</f>
        <v>0</v>
      </c>
      <c r="R32" s="274">
        <f>ASC!E32</f>
        <v>0</v>
      </c>
      <c r="S32" s="274">
        <f>VTP!E32</f>
        <v>0</v>
      </c>
      <c r="T32" s="282">
        <f>PS!E32</f>
        <v>0</v>
      </c>
      <c r="U32" s="287">
        <f t="shared" si="3"/>
        <v>0</v>
      </c>
      <c r="V32" s="43">
        <f>'CP'!E32</f>
        <v>0</v>
      </c>
      <c r="W32" s="43">
        <v>0</v>
      </c>
      <c r="X32" s="317">
        <v>0</v>
      </c>
      <c r="Y32" s="290">
        <f aca="true" t="shared" si="10" ref="Y32:Y41">SUM(U32:V32)</f>
        <v>0</v>
      </c>
      <c r="Z32" s="290">
        <f t="shared" si="4"/>
        <v>0</v>
      </c>
    </row>
    <row r="33" spans="1:26" ht="12.75">
      <c r="A33" s="60">
        <f t="shared" si="5"/>
        <v>2</v>
      </c>
      <c r="B33" s="63" t="s">
        <v>46</v>
      </c>
      <c r="C33" s="64" t="s">
        <v>47</v>
      </c>
      <c r="D33" s="14">
        <f>FZV!E33</f>
        <v>0</v>
      </c>
      <c r="E33" s="14">
        <f>LF!E33</f>
        <v>0</v>
      </c>
      <c r="F33" s="14">
        <f>'FF'!E33</f>
        <v>0</v>
      </c>
      <c r="G33" s="126">
        <f>PřF!E33</f>
        <v>0</v>
      </c>
      <c r="H33" s="14">
        <f>PdF!E33</f>
        <v>0</v>
      </c>
      <c r="I33" s="15">
        <f>FTK!E33</f>
        <v>0</v>
      </c>
      <c r="J33" s="126">
        <f>CMTF!E33</f>
        <v>0</v>
      </c>
      <c r="K33" s="126">
        <f>PF!E33</f>
        <v>0</v>
      </c>
      <c r="L33" s="256">
        <f t="shared" si="9"/>
        <v>0</v>
      </c>
      <c r="M33" s="267">
        <f>RUP!E33</f>
        <v>0</v>
      </c>
      <c r="N33" s="267">
        <f>KUP!E33</f>
        <v>0</v>
      </c>
      <c r="O33" s="272">
        <f>VUP!E33</f>
        <v>0</v>
      </c>
      <c r="P33" s="272">
        <f>CVT!E33</f>
        <v>0</v>
      </c>
      <c r="Q33" s="272">
        <f>PZ!E33</f>
        <v>0</v>
      </c>
      <c r="R33" s="272">
        <f>ASC!E33</f>
        <v>0</v>
      </c>
      <c r="S33" s="272">
        <f>VTP!E33</f>
        <v>0</v>
      </c>
      <c r="T33" s="269">
        <f>PS!E33</f>
        <v>0</v>
      </c>
      <c r="U33" s="285">
        <f t="shared" si="3"/>
        <v>0</v>
      </c>
      <c r="V33" s="127">
        <f>'CP'!E33</f>
        <v>0</v>
      </c>
      <c r="W33" s="45">
        <v>0</v>
      </c>
      <c r="X33" s="276">
        <v>0</v>
      </c>
      <c r="Y33" s="291">
        <f t="shared" si="10"/>
        <v>0</v>
      </c>
      <c r="Z33" s="291">
        <f t="shared" si="4"/>
        <v>0</v>
      </c>
    </row>
    <row r="34" spans="1:26" ht="12.75">
      <c r="A34" s="60">
        <v>3</v>
      </c>
      <c r="B34" s="63" t="s">
        <v>48</v>
      </c>
      <c r="C34" s="64" t="s">
        <v>49</v>
      </c>
      <c r="D34" s="14">
        <f>FZV!E34</f>
        <v>0</v>
      </c>
      <c r="E34" s="14">
        <f>LF!E34</f>
        <v>0</v>
      </c>
      <c r="F34" s="14">
        <f>'FF'!E34</f>
        <v>0</v>
      </c>
      <c r="G34" s="126">
        <f>PřF!E34</f>
        <v>0</v>
      </c>
      <c r="H34" s="14">
        <f>PdF!E34</f>
        <v>0</v>
      </c>
      <c r="I34" s="15">
        <f>FTK!E34</f>
        <v>0</v>
      </c>
      <c r="J34" s="126">
        <f>CMTF!E34</f>
        <v>0</v>
      </c>
      <c r="K34" s="126">
        <f>PF!E34</f>
        <v>0</v>
      </c>
      <c r="L34" s="256">
        <f t="shared" si="9"/>
        <v>0</v>
      </c>
      <c r="M34" s="267">
        <f>RUP!E34</f>
        <v>0</v>
      </c>
      <c r="N34" s="267">
        <f>KUP!E34</f>
        <v>0</v>
      </c>
      <c r="O34" s="272">
        <f>VUP!E34</f>
        <v>0</v>
      </c>
      <c r="P34" s="272">
        <f>CVT!E34</f>
        <v>0</v>
      </c>
      <c r="Q34" s="272">
        <f>PZ!E34</f>
        <v>0</v>
      </c>
      <c r="R34" s="272">
        <f>ASC!E34</f>
        <v>0</v>
      </c>
      <c r="S34" s="272">
        <f>VTP!E34</f>
        <v>0</v>
      </c>
      <c r="T34" s="269">
        <f>PS!E34</f>
        <v>0</v>
      </c>
      <c r="U34" s="285">
        <f t="shared" si="3"/>
        <v>0</v>
      </c>
      <c r="V34" s="127">
        <f>'CP'!E34</f>
        <v>0</v>
      </c>
      <c r="W34" s="45">
        <v>0</v>
      </c>
      <c r="X34" s="276">
        <v>0</v>
      </c>
      <c r="Y34" s="291">
        <f t="shared" si="10"/>
        <v>0</v>
      </c>
      <c r="Z34" s="291">
        <f t="shared" si="4"/>
        <v>0</v>
      </c>
    </row>
    <row r="35" spans="1:26" ht="12.75">
      <c r="A35" s="60">
        <v>4</v>
      </c>
      <c r="B35" s="63" t="s">
        <v>254</v>
      </c>
      <c r="C35" s="64" t="s">
        <v>255</v>
      </c>
      <c r="D35" s="14">
        <f>FZV!E35</f>
        <v>0</v>
      </c>
      <c r="E35" s="14">
        <f>LF!E35</f>
        <v>0</v>
      </c>
      <c r="F35" s="14">
        <f>'FF'!E35</f>
        <v>0</v>
      </c>
      <c r="G35" s="126">
        <f>PřF!E35</f>
        <v>0</v>
      </c>
      <c r="H35" s="14">
        <f>PdF!E35</f>
        <v>0</v>
      </c>
      <c r="I35" s="15">
        <f>FTK!E35</f>
        <v>0</v>
      </c>
      <c r="J35" s="126">
        <f>CMTF!E35</f>
        <v>0</v>
      </c>
      <c r="K35" s="126">
        <f>PF!E35</f>
        <v>0</v>
      </c>
      <c r="L35" s="256">
        <f t="shared" si="9"/>
        <v>0</v>
      </c>
      <c r="M35" s="267">
        <f>RUP!E35</f>
        <v>0</v>
      </c>
      <c r="N35" s="267">
        <f>KUP!E35</f>
        <v>0</v>
      </c>
      <c r="O35" s="272">
        <f>VUP!E35</f>
        <v>0</v>
      </c>
      <c r="P35" s="272">
        <f>CVT!E35</f>
        <v>0</v>
      </c>
      <c r="Q35" s="272">
        <f>PZ!E35</f>
        <v>0</v>
      </c>
      <c r="R35" s="272">
        <f>ASC!E35</f>
        <v>0</v>
      </c>
      <c r="S35" s="272">
        <f>VTP!E35</f>
        <v>0</v>
      </c>
      <c r="T35" s="269">
        <f>PS!E35</f>
        <v>0</v>
      </c>
      <c r="U35" s="285">
        <f t="shared" si="3"/>
        <v>0</v>
      </c>
      <c r="V35" s="127">
        <f>'CP'!E35</f>
        <v>0</v>
      </c>
      <c r="W35" s="43">
        <v>0</v>
      </c>
      <c r="X35" s="317">
        <v>0</v>
      </c>
      <c r="Y35" s="291">
        <f t="shared" si="10"/>
        <v>0</v>
      </c>
      <c r="Z35" s="291">
        <f t="shared" si="4"/>
        <v>0</v>
      </c>
    </row>
    <row r="36" spans="1:26" ht="12.75">
      <c r="A36" s="60">
        <v>5</v>
      </c>
      <c r="B36" s="63" t="s">
        <v>50</v>
      </c>
      <c r="C36" s="64" t="s">
        <v>51</v>
      </c>
      <c r="D36" s="14">
        <f>FZV!E36</f>
        <v>0</v>
      </c>
      <c r="E36" s="14">
        <f>LF!E36</f>
        <v>0</v>
      </c>
      <c r="F36" s="14">
        <f>'FF'!E36</f>
        <v>0</v>
      </c>
      <c r="G36" s="126">
        <f>PřF!E36</f>
        <v>0</v>
      </c>
      <c r="H36" s="14">
        <f>PdF!E36</f>
        <v>0</v>
      </c>
      <c r="I36" s="15">
        <f>FTK!E36</f>
        <v>0</v>
      </c>
      <c r="J36" s="126">
        <f>CMTF!E36</f>
        <v>0</v>
      </c>
      <c r="K36" s="126">
        <f>PF!E36</f>
        <v>0</v>
      </c>
      <c r="L36" s="256">
        <f t="shared" si="9"/>
        <v>0</v>
      </c>
      <c r="M36" s="267">
        <f>RUP!E36</f>
        <v>0</v>
      </c>
      <c r="N36" s="267">
        <f>KUP!E36</f>
        <v>0</v>
      </c>
      <c r="O36" s="272">
        <f>VUP!E36</f>
        <v>0</v>
      </c>
      <c r="P36" s="272">
        <f>CVT!E36</f>
        <v>0</v>
      </c>
      <c r="Q36" s="272">
        <f>PZ!E36</f>
        <v>0</v>
      </c>
      <c r="R36" s="272">
        <f>ASC!E36</f>
        <v>0</v>
      </c>
      <c r="S36" s="272">
        <f>VTP!E36</f>
        <v>0</v>
      </c>
      <c r="T36" s="269">
        <f>PS!E36</f>
        <v>0</v>
      </c>
      <c r="U36" s="285">
        <f t="shared" si="3"/>
        <v>0</v>
      </c>
      <c r="V36" s="127">
        <f>'CP'!E36</f>
        <v>0</v>
      </c>
      <c r="W36" s="45">
        <v>0</v>
      </c>
      <c r="X36" s="276">
        <v>0</v>
      </c>
      <c r="Y36" s="291">
        <f t="shared" si="10"/>
        <v>0</v>
      </c>
      <c r="Z36" s="291">
        <f t="shared" si="4"/>
        <v>0</v>
      </c>
    </row>
    <row r="37" spans="1:26" ht="12.75">
      <c r="A37" s="60">
        <v>6</v>
      </c>
      <c r="B37" s="63" t="s">
        <v>161</v>
      </c>
      <c r="C37" s="64" t="s">
        <v>253</v>
      </c>
      <c r="D37" s="14">
        <f>FZV!E37</f>
        <v>0</v>
      </c>
      <c r="E37" s="14">
        <f>LF!E37</f>
        <v>0</v>
      </c>
      <c r="F37" s="14">
        <f>'FF'!E37</f>
        <v>0</v>
      </c>
      <c r="G37" s="126">
        <f>PřF!E37</f>
        <v>0</v>
      </c>
      <c r="H37" s="14">
        <f>PdF!E37</f>
        <v>0</v>
      </c>
      <c r="I37" s="15">
        <f>FTK!E37</f>
        <v>0</v>
      </c>
      <c r="J37" s="126">
        <f>CMTF!E37</f>
        <v>0</v>
      </c>
      <c r="K37" s="126">
        <f>PF!E37</f>
        <v>0</v>
      </c>
      <c r="L37" s="256">
        <f t="shared" si="9"/>
        <v>0</v>
      </c>
      <c r="M37" s="267">
        <f>RUP!E37</f>
        <v>0</v>
      </c>
      <c r="N37" s="267">
        <f>KUP!E37</f>
        <v>0</v>
      </c>
      <c r="O37" s="272">
        <f>VUP!E37</f>
        <v>0</v>
      </c>
      <c r="P37" s="272">
        <f>CVT!E37</f>
        <v>0</v>
      </c>
      <c r="Q37" s="272">
        <f>PZ!E37</f>
        <v>0</v>
      </c>
      <c r="R37" s="272">
        <f>ASC!E37</f>
        <v>0</v>
      </c>
      <c r="S37" s="272">
        <f>VTP!E37</f>
        <v>0</v>
      </c>
      <c r="T37" s="269">
        <f>PS!E37</f>
        <v>0</v>
      </c>
      <c r="U37" s="285">
        <f t="shared" si="3"/>
        <v>0</v>
      </c>
      <c r="V37" s="127">
        <f>'CP'!E37</f>
        <v>0</v>
      </c>
      <c r="W37" s="45">
        <v>0</v>
      </c>
      <c r="X37" s="276">
        <v>0</v>
      </c>
      <c r="Y37" s="291">
        <f t="shared" si="10"/>
        <v>0</v>
      </c>
      <c r="Z37" s="291">
        <f t="shared" si="4"/>
        <v>0</v>
      </c>
    </row>
    <row r="38" spans="1:26" ht="12.75">
      <c r="A38" s="60">
        <v>7</v>
      </c>
      <c r="B38" s="63" t="s">
        <v>263</v>
      </c>
      <c r="C38" s="182" t="s">
        <v>99</v>
      </c>
      <c r="D38" s="14">
        <f>FZV!E38</f>
        <v>0</v>
      </c>
      <c r="E38" s="14">
        <f>LF!E38</f>
        <v>0</v>
      </c>
      <c r="F38" s="14">
        <f>'FF'!E38</f>
        <v>0</v>
      </c>
      <c r="G38" s="126">
        <f>PřF!E38</f>
        <v>0</v>
      </c>
      <c r="H38" s="14">
        <f>PdF!E38</f>
        <v>0</v>
      </c>
      <c r="I38" s="15">
        <f>FTK!E38</f>
        <v>0</v>
      </c>
      <c r="J38" s="126">
        <f>CMTF!E38</f>
        <v>0</v>
      </c>
      <c r="K38" s="126">
        <f>PF!E38</f>
        <v>0</v>
      </c>
      <c r="L38" s="256">
        <f t="shared" si="9"/>
        <v>0</v>
      </c>
      <c r="M38" s="267">
        <f>RUP!E38</f>
        <v>0</v>
      </c>
      <c r="N38" s="267">
        <f>KUP!E38</f>
        <v>0</v>
      </c>
      <c r="O38" s="272">
        <f>VUP!E38</f>
        <v>0</v>
      </c>
      <c r="P38" s="272">
        <f>CVT!E38</f>
        <v>0</v>
      </c>
      <c r="Q38" s="272">
        <f>PZ!E38</f>
        <v>0</v>
      </c>
      <c r="R38" s="272">
        <f>ASC!E38</f>
        <v>0</v>
      </c>
      <c r="S38" s="272">
        <f>VTP!E38</f>
        <v>0</v>
      </c>
      <c r="T38" s="269">
        <f>PS!E38</f>
        <v>0</v>
      </c>
      <c r="U38" s="285">
        <f t="shared" si="3"/>
        <v>0</v>
      </c>
      <c r="V38" s="127">
        <f>'CP'!E38</f>
        <v>0</v>
      </c>
      <c r="W38" s="45">
        <v>0</v>
      </c>
      <c r="X38" s="276">
        <v>0</v>
      </c>
      <c r="Y38" s="291">
        <f t="shared" si="10"/>
        <v>0</v>
      </c>
      <c r="Z38" s="291">
        <f t="shared" si="4"/>
        <v>0</v>
      </c>
    </row>
    <row r="39" spans="1:26" ht="12.75">
      <c r="A39" s="60">
        <v>8</v>
      </c>
      <c r="B39" s="63" t="s">
        <v>52</v>
      </c>
      <c r="C39" s="64" t="s">
        <v>32</v>
      </c>
      <c r="D39" s="14">
        <f>FZV!E39</f>
        <v>0</v>
      </c>
      <c r="E39" s="14">
        <f>LF!E39</f>
        <v>0</v>
      </c>
      <c r="F39" s="14">
        <f>'FF'!E39</f>
        <v>0</v>
      </c>
      <c r="G39" s="126">
        <f>PřF!E39</f>
        <v>0</v>
      </c>
      <c r="H39" s="14">
        <f>PdF!E39</f>
        <v>0</v>
      </c>
      <c r="I39" s="15">
        <f>FTK!E39</f>
        <v>0</v>
      </c>
      <c r="J39" s="126">
        <f>CMTF!E39</f>
        <v>0</v>
      </c>
      <c r="K39" s="126">
        <f>PF!E39</f>
        <v>0</v>
      </c>
      <c r="L39" s="256">
        <f t="shared" si="9"/>
        <v>0</v>
      </c>
      <c r="M39" s="267">
        <f>RUP!E39</f>
        <v>0</v>
      </c>
      <c r="N39" s="267">
        <f>KUP!E39</f>
        <v>0</v>
      </c>
      <c r="O39" s="272">
        <f>VUP!E39</f>
        <v>0</v>
      </c>
      <c r="P39" s="272">
        <f>CVT!E39</f>
        <v>0</v>
      </c>
      <c r="Q39" s="272">
        <f>PZ!E39</f>
        <v>0</v>
      </c>
      <c r="R39" s="272">
        <f>ASC!E39</f>
        <v>0</v>
      </c>
      <c r="S39" s="272">
        <f>VTP!E39</f>
        <v>0</v>
      </c>
      <c r="T39" s="269">
        <f>PS!E39</f>
        <v>0</v>
      </c>
      <c r="U39" s="286">
        <f t="shared" si="3"/>
        <v>0</v>
      </c>
      <c r="V39" s="127">
        <f>'CP'!E39</f>
        <v>0</v>
      </c>
      <c r="W39" s="275">
        <v>0</v>
      </c>
      <c r="X39" s="315">
        <v>0</v>
      </c>
      <c r="Y39" s="294">
        <f t="shared" si="10"/>
        <v>0</v>
      </c>
      <c r="Z39" s="294">
        <f t="shared" si="4"/>
        <v>0</v>
      </c>
    </row>
    <row r="40" spans="1:26" ht="12.75">
      <c r="A40" s="60">
        <f t="shared" si="5"/>
        <v>9</v>
      </c>
      <c r="B40" s="63" t="s">
        <v>53</v>
      </c>
      <c r="C40" s="64" t="s">
        <v>54</v>
      </c>
      <c r="D40" s="14">
        <f>FZV!E40</f>
        <v>0</v>
      </c>
      <c r="E40" s="14">
        <f>LF!E40</f>
        <v>0</v>
      </c>
      <c r="F40" s="14">
        <f>'FF'!E40</f>
        <v>0</v>
      </c>
      <c r="G40" s="126">
        <f>PřF!E40</f>
        <v>0</v>
      </c>
      <c r="H40" s="14">
        <f>PdF!E40</f>
        <v>0</v>
      </c>
      <c r="I40" s="15">
        <f>FTK!E40</f>
        <v>0</v>
      </c>
      <c r="J40" s="126">
        <f>CMTF!E40</f>
        <v>0</v>
      </c>
      <c r="K40" s="126">
        <f>PF!E40</f>
        <v>0</v>
      </c>
      <c r="L40" s="256">
        <f t="shared" si="9"/>
        <v>0</v>
      </c>
      <c r="M40" s="267">
        <f>RUP!E40</f>
        <v>0</v>
      </c>
      <c r="N40" s="267">
        <f>KUP!E40</f>
        <v>0</v>
      </c>
      <c r="O40" s="272">
        <f>VUP!E40</f>
        <v>0</v>
      </c>
      <c r="P40" s="272">
        <f>CVT!E40</f>
        <v>0</v>
      </c>
      <c r="Q40" s="272">
        <f>PZ!E40</f>
        <v>0</v>
      </c>
      <c r="R40" s="272">
        <f>ASC!E40</f>
        <v>0</v>
      </c>
      <c r="S40" s="272">
        <f>VTP!E40</f>
        <v>0</v>
      </c>
      <c r="T40" s="269">
        <f>PS!E40</f>
        <v>0</v>
      </c>
      <c r="U40" s="285">
        <f t="shared" si="3"/>
        <v>0</v>
      </c>
      <c r="V40" s="127">
        <f>'CP'!E40</f>
        <v>0</v>
      </c>
      <c r="W40" s="355">
        <v>0</v>
      </c>
      <c r="X40" s="354">
        <v>0</v>
      </c>
      <c r="Y40" s="294">
        <f t="shared" si="10"/>
        <v>0</v>
      </c>
      <c r="Z40" s="294">
        <f t="shared" si="4"/>
        <v>0</v>
      </c>
    </row>
    <row r="41" spans="1:26" ht="12.75">
      <c r="A41" s="60">
        <f t="shared" si="5"/>
        <v>10</v>
      </c>
      <c r="B41" s="63" t="s">
        <v>55</v>
      </c>
      <c r="C41" s="64" t="s">
        <v>260</v>
      </c>
      <c r="D41" s="14">
        <f>FZV!E41</f>
        <v>600</v>
      </c>
      <c r="E41" s="14">
        <f>LF!E41</f>
        <v>0</v>
      </c>
      <c r="F41" s="14">
        <f>'FF'!E41</f>
        <v>0</v>
      </c>
      <c r="G41" s="126">
        <f>PřF!E41</f>
        <v>0</v>
      </c>
      <c r="H41" s="14">
        <f>PdF!E41</f>
        <v>0</v>
      </c>
      <c r="I41" s="15">
        <f>FTK!E41</f>
        <v>0</v>
      </c>
      <c r="J41" s="126">
        <f>CMTF!E41</f>
        <v>0</v>
      </c>
      <c r="K41" s="126">
        <f>PF!E41</f>
        <v>0</v>
      </c>
      <c r="L41" s="256">
        <f t="shared" si="9"/>
        <v>600</v>
      </c>
      <c r="M41" s="267">
        <f>RUP!E41</f>
        <v>0</v>
      </c>
      <c r="N41" s="267">
        <f>KUP!E41</f>
        <v>0</v>
      </c>
      <c r="O41" s="272">
        <f>VUP!E41</f>
        <v>0</v>
      </c>
      <c r="P41" s="272">
        <f>CVT!E41</f>
        <v>0</v>
      </c>
      <c r="Q41" s="272">
        <f>PZ!E41</f>
        <v>0</v>
      </c>
      <c r="R41" s="272">
        <f>ASC!E41</f>
        <v>0</v>
      </c>
      <c r="S41" s="272">
        <f>VTP!E41</f>
        <v>0</v>
      </c>
      <c r="T41" s="269">
        <f>PS!E41</f>
        <v>0</v>
      </c>
      <c r="U41" s="287">
        <f aca="true" t="shared" si="11" ref="U41:U46">SUM(M41:T41)</f>
        <v>0</v>
      </c>
      <c r="V41" s="127">
        <f>'CP'!E41</f>
        <v>0</v>
      </c>
      <c r="W41" s="45">
        <v>0</v>
      </c>
      <c r="X41" s="276">
        <v>0</v>
      </c>
      <c r="Y41" s="294">
        <f t="shared" si="10"/>
        <v>0</v>
      </c>
      <c r="Z41" s="304">
        <f t="shared" si="4"/>
        <v>600</v>
      </c>
    </row>
    <row r="42" spans="1:26" ht="12.75">
      <c r="A42" s="60">
        <v>11</v>
      </c>
      <c r="B42" s="63" t="s">
        <v>56</v>
      </c>
      <c r="C42" s="64" t="s">
        <v>57</v>
      </c>
      <c r="D42" s="14">
        <f>FZV!E42</f>
        <v>0</v>
      </c>
      <c r="E42" s="14">
        <f>LF!E42</f>
        <v>0</v>
      </c>
      <c r="F42" s="14">
        <f>'FF'!E42</f>
        <v>0</v>
      </c>
      <c r="G42" s="126">
        <f>PřF!E42</f>
        <v>0</v>
      </c>
      <c r="H42" s="14">
        <f>PdF!E42</f>
        <v>0</v>
      </c>
      <c r="I42" s="15">
        <f>FTK!E42</f>
        <v>0</v>
      </c>
      <c r="J42" s="126">
        <f>CMTF!E42</f>
        <v>0</v>
      </c>
      <c r="K42" s="126">
        <f>PF!E42</f>
        <v>0</v>
      </c>
      <c r="L42" s="256">
        <f t="shared" si="9"/>
        <v>0</v>
      </c>
      <c r="M42" s="267">
        <f>RUP!E42</f>
        <v>0</v>
      </c>
      <c r="N42" s="267">
        <f>KUP!E42</f>
        <v>0</v>
      </c>
      <c r="O42" s="272">
        <f>VUP!E42</f>
        <v>0</v>
      </c>
      <c r="P42" s="272">
        <f>CVT!E42</f>
        <v>0</v>
      </c>
      <c r="Q42" s="272">
        <f>PZ!E42</f>
        <v>0</v>
      </c>
      <c r="R42" s="272">
        <f>ASC!E42</f>
        <v>0</v>
      </c>
      <c r="S42" s="272">
        <f>VTP!E42</f>
        <v>0</v>
      </c>
      <c r="T42" s="269">
        <f>PS!E42</f>
        <v>0</v>
      </c>
      <c r="U42" s="285">
        <f t="shared" si="11"/>
        <v>0</v>
      </c>
      <c r="V42" s="127">
        <f>'CP'!E42</f>
        <v>0</v>
      </c>
      <c r="W42" s="289">
        <v>0</v>
      </c>
      <c r="X42" s="46">
        <v>0</v>
      </c>
      <c r="Y42" s="294">
        <f>SUM(U42+V42+X42)</f>
        <v>0</v>
      </c>
      <c r="Z42" s="293">
        <f t="shared" si="4"/>
        <v>0</v>
      </c>
    </row>
    <row r="43" spans="1:26" ht="12.75">
      <c r="A43" s="60">
        <f t="shared" si="5"/>
        <v>12</v>
      </c>
      <c r="B43" s="63" t="s">
        <v>58</v>
      </c>
      <c r="C43" s="64" t="s">
        <v>59</v>
      </c>
      <c r="D43" s="14">
        <f>FZV!E43</f>
        <v>0</v>
      </c>
      <c r="E43" s="14">
        <f>LF!E43</f>
        <v>0</v>
      </c>
      <c r="F43" s="14">
        <f>'FF'!E43</f>
        <v>0</v>
      </c>
      <c r="G43" s="126">
        <f>PřF!E43</f>
        <v>0</v>
      </c>
      <c r="H43" s="14">
        <f>PdF!E43</f>
        <v>0</v>
      </c>
      <c r="I43" s="15">
        <f>FTK!E43</f>
        <v>0</v>
      </c>
      <c r="J43" s="126">
        <f>CMTF!E43</f>
        <v>0</v>
      </c>
      <c r="K43" s="126">
        <f>PF!E43</f>
        <v>0</v>
      </c>
      <c r="L43" s="256">
        <f t="shared" si="9"/>
        <v>0</v>
      </c>
      <c r="M43" s="267">
        <f>RUP!E43</f>
        <v>0</v>
      </c>
      <c r="N43" s="267">
        <f>KUP!E43</f>
        <v>0</v>
      </c>
      <c r="O43" s="272">
        <f>VUP!E43</f>
        <v>0</v>
      </c>
      <c r="P43" s="272">
        <f>CVT!E43</f>
        <v>0</v>
      </c>
      <c r="Q43" s="272">
        <f>PZ!E43</f>
        <v>0</v>
      </c>
      <c r="R43" s="272">
        <f>ASC!E43</f>
        <v>0</v>
      </c>
      <c r="S43" s="272">
        <f>VTP!E43</f>
        <v>0</v>
      </c>
      <c r="T43" s="269">
        <f>PS!E43</f>
        <v>0</v>
      </c>
      <c r="U43" s="285">
        <f t="shared" si="11"/>
        <v>0</v>
      </c>
      <c r="V43" s="127">
        <f>'CP'!E43</f>
        <v>0</v>
      </c>
      <c r="W43" s="289">
        <v>0</v>
      </c>
      <c r="X43" s="46">
        <v>0</v>
      </c>
      <c r="Y43" s="294">
        <f>SUM(U43+V43+X43)</f>
        <v>0</v>
      </c>
      <c r="Z43" s="293">
        <f t="shared" si="4"/>
        <v>0</v>
      </c>
    </row>
    <row r="44" spans="1:26" ht="12.75">
      <c r="A44" s="60">
        <f t="shared" si="5"/>
        <v>13</v>
      </c>
      <c r="B44" s="63" t="s">
        <v>60</v>
      </c>
      <c r="C44" s="64" t="s">
        <v>61</v>
      </c>
      <c r="D44" s="14">
        <f>FZV!E44</f>
        <v>35838</v>
      </c>
      <c r="E44" s="14">
        <f>LF!E44</f>
        <v>145034</v>
      </c>
      <c r="F44" s="14">
        <f>'FF'!E44</f>
        <v>147767</v>
      </c>
      <c r="G44" s="126">
        <f>PřF!E44</f>
        <v>203509</v>
      </c>
      <c r="H44" s="14">
        <f>PdF!E44</f>
        <v>124669</v>
      </c>
      <c r="I44" s="15">
        <f>FTK!E44</f>
        <v>82184</v>
      </c>
      <c r="J44" s="126">
        <f>CMTF!E44</f>
        <v>26554</v>
      </c>
      <c r="K44" s="126">
        <f>PF!E44</f>
        <v>48733</v>
      </c>
      <c r="L44" s="256">
        <f t="shared" si="9"/>
        <v>814288</v>
      </c>
      <c r="M44" s="267">
        <f>RUP!E44</f>
        <v>39066</v>
      </c>
      <c r="N44" s="267">
        <f>KUP!E44</f>
        <v>16400</v>
      </c>
      <c r="O44" s="272">
        <f>VUP!E44</f>
        <v>3300</v>
      </c>
      <c r="P44" s="272">
        <f>CVT!E44</f>
        <v>15230</v>
      </c>
      <c r="Q44" s="272">
        <f>PZ!E44</f>
        <v>6700</v>
      </c>
      <c r="R44" s="272">
        <f>ASC!E44</f>
        <v>1100</v>
      </c>
      <c r="S44" s="272">
        <f>VTP!E44</f>
        <v>0</v>
      </c>
      <c r="T44" s="269">
        <f>PS!E44</f>
        <v>0</v>
      </c>
      <c r="U44" s="285">
        <f t="shared" si="11"/>
        <v>81796</v>
      </c>
      <c r="V44" s="127">
        <f>'CP'!E44</f>
        <v>54434</v>
      </c>
      <c r="W44" s="289">
        <v>66360</v>
      </c>
      <c r="X44" s="46">
        <v>6000</v>
      </c>
      <c r="Y44" s="294">
        <f>SUM(U44+V44+W44+X44)</f>
        <v>208590</v>
      </c>
      <c r="Z44" s="293">
        <f>L44+Y44</f>
        <v>1022878</v>
      </c>
    </row>
    <row r="45" spans="1:26" ht="13.5" thickBot="1">
      <c r="A45" s="165">
        <f t="shared" si="5"/>
        <v>14</v>
      </c>
      <c r="B45" s="72">
        <v>720</v>
      </c>
      <c r="C45" s="174" t="s">
        <v>100</v>
      </c>
      <c r="D45" s="16">
        <f>FZV!E45</f>
        <v>990</v>
      </c>
      <c r="E45" s="16">
        <f>LF!E45</f>
        <v>0</v>
      </c>
      <c r="F45" s="16">
        <f>'FF'!E45</f>
        <v>40</v>
      </c>
      <c r="G45" s="126">
        <f>PřF!E45</f>
        <v>0</v>
      </c>
      <c r="H45" s="16">
        <f>PdF!E45</f>
        <v>0</v>
      </c>
      <c r="I45" s="17">
        <f>FTK!E45</f>
        <v>0</v>
      </c>
      <c r="J45" s="125">
        <f>CMTF!E45</f>
        <v>0</v>
      </c>
      <c r="K45" s="125">
        <f>PF!E45</f>
        <v>0</v>
      </c>
      <c r="L45" s="296">
        <f t="shared" si="9"/>
        <v>1030</v>
      </c>
      <c r="M45" s="267">
        <f>RUP!E45</f>
        <v>2300</v>
      </c>
      <c r="N45" s="267">
        <f>KUP!E45</f>
        <v>0</v>
      </c>
      <c r="O45" s="272">
        <f>VUP!E45</f>
        <v>0</v>
      </c>
      <c r="P45" s="272">
        <f>CVT!E45</f>
        <v>0</v>
      </c>
      <c r="Q45" s="272">
        <f>PZ!E45</f>
        <v>0</v>
      </c>
      <c r="R45" s="272">
        <f>ASC!E45</f>
        <v>0</v>
      </c>
      <c r="S45" s="272">
        <f>VTP!E45</f>
        <v>0</v>
      </c>
      <c r="T45" s="269">
        <f>PS!E45</f>
        <v>0</v>
      </c>
      <c r="U45" s="286">
        <f t="shared" si="11"/>
        <v>2300</v>
      </c>
      <c r="V45" s="127">
        <f>'CP'!E45</f>
        <v>300</v>
      </c>
      <c r="W45" s="297">
        <v>0</v>
      </c>
      <c r="X45" s="318">
        <v>0</v>
      </c>
      <c r="Y45" s="295">
        <f>SUM(U45+V45+X45)</f>
        <v>2600</v>
      </c>
      <c r="Z45" s="319">
        <f t="shared" si="4"/>
        <v>3630</v>
      </c>
    </row>
    <row r="46" spans="1:26" ht="13.5" thickBot="1">
      <c r="A46" s="176">
        <f t="shared" si="5"/>
        <v>15</v>
      </c>
      <c r="B46" s="268" t="s">
        <v>62</v>
      </c>
      <c r="C46" s="257"/>
      <c r="D46" s="298">
        <f aca="true" t="shared" si="12" ref="D46:K46">D31-D9</f>
        <v>0</v>
      </c>
      <c r="E46" s="299">
        <f t="shared" si="12"/>
        <v>0</v>
      </c>
      <c r="F46" s="299">
        <f t="shared" si="12"/>
        <v>0</v>
      </c>
      <c r="G46" s="299">
        <f t="shared" si="12"/>
        <v>0</v>
      </c>
      <c r="H46" s="299">
        <f t="shared" si="12"/>
        <v>-7080</v>
      </c>
      <c r="I46" s="299">
        <f t="shared" si="12"/>
        <v>0</v>
      </c>
      <c r="J46" s="299">
        <f t="shared" si="12"/>
        <v>0</v>
      </c>
      <c r="K46" s="299">
        <f t="shared" si="12"/>
        <v>-4537</v>
      </c>
      <c r="L46" s="300">
        <f t="shared" si="9"/>
        <v>-11617</v>
      </c>
      <c r="M46" s="299">
        <f aca="true" t="shared" si="13" ref="M46:T46">M31-M9</f>
        <v>-13355</v>
      </c>
      <c r="N46" s="299">
        <f t="shared" si="13"/>
        <v>-1450</v>
      </c>
      <c r="O46" s="299">
        <f t="shared" si="13"/>
        <v>-3877</v>
      </c>
      <c r="P46" s="299">
        <f t="shared" si="13"/>
        <v>-876</v>
      </c>
      <c r="Q46" s="299">
        <f t="shared" si="13"/>
        <v>0</v>
      </c>
      <c r="R46" s="299">
        <f t="shared" si="13"/>
        <v>0</v>
      </c>
      <c r="S46" s="299">
        <f t="shared" si="13"/>
        <v>0</v>
      </c>
      <c r="T46" s="299">
        <f t="shared" si="13"/>
        <v>0</v>
      </c>
      <c r="U46" s="301">
        <f t="shared" si="11"/>
        <v>-19558</v>
      </c>
      <c r="V46" s="301">
        <f>V31-V9</f>
        <v>0</v>
      </c>
      <c r="W46" s="301">
        <f>W31-W9</f>
        <v>0</v>
      </c>
      <c r="X46" s="301">
        <f>X31-X9</f>
        <v>0</v>
      </c>
      <c r="Y46" s="303">
        <f>SUM(U46+V46+W46+X46)</f>
        <v>-19558</v>
      </c>
      <c r="Z46" s="302">
        <f>Z31-Z9</f>
        <v>-31175</v>
      </c>
    </row>
    <row r="47" spans="3:25" ht="12.75">
      <c r="C47" s="50"/>
      <c r="E47" s="48"/>
      <c r="G47" s="48"/>
      <c r="O47" s="121"/>
      <c r="V47" s="2"/>
      <c r="W47" s="2"/>
      <c r="Y47" s="2"/>
    </row>
    <row r="48" spans="3:21" ht="12.75">
      <c r="C48" s="50" t="s">
        <v>250</v>
      </c>
      <c r="E48" s="48"/>
      <c r="G48" s="48"/>
      <c r="O48" s="121"/>
      <c r="U48" s="2"/>
    </row>
    <row r="49" spans="3:12" ht="12.75">
      <c r="C49" s="50"/>
      <c r="L49" s="12"/>
    </row>
    <row r="50" spans="3:26" ht="12.75">
      <c r="C50" s="50" t="s">
        <v>162</v>
      </c>
      <c r="Q50" s="2"/>
      <c r="X50" s="2"/>
      <c r="Y50" s="2"/>
      <c r="Z50" s="2"/>
    </row>
    <row r="51" spans="3:17" ht="12.75">
      <c r="C51" s="50"/>
      <c r="I51" s="2"/>
      <c r="Q51" s="2"/>
    </row>
    <row r="52" spans="3:9" ht="12.75">
      <c r="C52" s="50"/>
      <c r="I52" s="2"/>
    </row>
    <row r="53" spans="9:17" ht="12.75">
      <c r="I53" s="2"/>
      <c r="Q53" s="2"/>
    </row>
  </sheetData>
  <sheetProtection/>
  <mergeCells count="6">
    <mergeCell ref="D6:K7"/>
    <mergeCell ref="M6:T7"/>
    <mergeCell ref="V6:X7"/>
    <mergeCell ref="A6:A7"/>
    <mergeCell ref="B6:B7"/>
    <mergeCell ref="C6:C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72" r:id="rId1"/>
  <ignoredErrors>
    <ignoredError sqref="U2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2:R46"/>
  <sheetViews>
    <sheetView zoomScalePageLayoutView="0" workbookViewId="0" topLeftCell="A1">
      <selection activeCell="M24" sqref="M24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4.42187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7109375" style="52" customWidth="1"/>
    <col min="10" max="10" width="10.140625" style="52" customWidth="1"/>
    <col min="11" max="11" width="19.28125" style="52" customWidth="1"/>
    <col min="12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 t="s">
        <v>251</v>
      </c>
      <c r="D2" s="47"/>
      <c r="F2" s="180"/>
      <c r="G2" s="53"/>
    </row>
    <row r="3" spans="1:18" ht="13.5" customHeight="1">
      <c r="A3" s="51"/>
      <c r="C3" s="53"/>
      <c r="D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258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5" t="s">
        <v>0</v>
      </c>
      <c r="F6" s="436"/>
      <c r="G6" s="56" t="s">
        <v>232</v>
      </c>
      <c r="H6" s="55" t="s">
        <v>341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59"/>
      <c r="E7" s="381" t="s">
        <v>233</v>
      </c>
      <c r="F7" s="57" t="s">
        <v>4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39114</v>
      </c>
      <c r="E9" s="377">
        <f>SUM(E10:E30)</f>
        <v>26554</v>
      </c>
      <c r="F9" s="153">
        <f>SUM(F10:F30)</f>
        <v>867</v>
      </c>
      <c r="G9" s="154">
        <f>SUM(G10:G30)</f>
        <v>11693</v>
      </c>
      <c r="H9" s="155">
        <f>SUM(H10:H30)</f>
        <v>28</v>
      </c>
      <c r="I9" s="156">
        <f>SUM(I10:I30)</f>
        <v>39142</v>
      </c>
      <c r="K9" s="67"/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1927</v>
      </c>
      <c r="E10" s="376">
        <v>917</v>
      </c>
      <c r="F10" s="161">
        <v>400</v>
      </c>
      <c r="G10" s="162">
        <v>610</v>
      </c>
      <c r="H10" s="163"/>
      <c r="I10" s="164">
        <f aca="true" t="shared" si="1" ref="I10:I45">E10+F10+G10+H10</f>
        <v>1927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1015</v>
      </c>
      <c r="E11" s="403">
        <v>745</v>
      </c>
      <c r="F11" s="66">
        <v>100</v>
      </c>
      <c r="G11" s="124">
        <v>170</v>
      </c>
      <c r="H11" s="61">
        <v>15</v>
      </c>
      <c r="I11" s="62">
        <f t="shared" si="1"/>
        <v>1030</v>
      </c>
      <c r="K11" s="67"/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30</v>
      </c>
      <c r="E12" s="403">
        <v>0</v>
      </c>
      <c r="F12" s="66">
        <v>30</v>
      </c>
      <c r="G12" s="124">
        <v>0</v>
      </c>
      <c r="H12" s="61">
        <v>0</v>
      </c>
      <c r="I12" s="62">
        <f t="shared" si="1"/>
        <v>30</v>
      </c>
      <c r="K12" s="67"/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742</v>
      </c>
      <c r="E13" s="403">
        <v>648</v>
      </c>
      <c r="F13" s="66">
        <v>94</v>
      </c>
      <c r="G13" s="124">
        <v>0</v>
      </c>
      <c r="H13" s="61">
        <v>0</v>
      </c>
      <c r="I13" s="62">
        <f t="shared" si="1"/>
        <v>742</v>
      </c>
      <c r="K13" s="67"/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230</v>
      </c>
      <c r="E14" s="403">
        <v>50</v>
      </c>
      <c r="F14" s="66">
        <v>0</v>
      </c>
      <c r="G14" s="124">
        <v>180</v>
      </c>
      <c r="H14" s="61">
        <v>0</v>
      </c>
      <c r="I14" s="62">
        <f t="shared" si="1"/>
        <v>230</v>
      </c>
      <c r="K14" s="67"/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100</v>
      </c>
      <c r="E15" s="403">
        <v>0</v>
      </c>
      <c r="F15" s="66">
        <v>100</v>
      </c>
      <c r="G15" s="124">
        <v>0</v>
      </c>
      <c r="H15" s="61">
        <v>0</v>
      </c>
      <c r="I15" s="62">
        <f t="shared" si="1"/>
        <v>100</v>
      </c>
      <c r="K15" s="67"/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3665</v>
      </c>
      <c r="E16" s="403">
        <v>3665</v>
      </c>
      <c r="F16" s="61">
        <v>0</v>
      </c>
      <c r="G16" s="124">
        <v>0</v>
      </c>
      <c r="H16" s="61">
        <v>0</v>
      </c>
      <c r="I16" s="62">
        <f t="shared" si="1"/>
        <v>3665</v>
      </c>
      <c r="K16" s="67"/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23950</v>
      </c>
      <c r="E17" s="403">
        <v>16150</v>
      </c>
      <c r="F17" s="61">
        <v>0</v>
      </c>
      <c r="G17" s="124">
        <v>7800</v>
      </c>
      <c r="H17" s="61">
        <v>0</v>
      </c>
      <c r="I17" s="62">
        <f t="shared" si="1"/>
        <v>23950</v>
      </c>
      <c r="K17" s="67"/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7718</v>
      </c>
      <c r="E18" s="404">
        <v>4988</v>
      </c>
      <c r="F18" s="61">
        <v>0</v>
      </c>
      <c r="G18" s="124">
        <v>2730</v>
      </c>
      <c r="H18" s="61">
        <v>0</v>
      </c>
      <c r="I18" s="62">
        <f t="shared" si="1"/>
        <v>7718</v>
      </c>
      <c r="K18" s="67"/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120</v>
      </c>
      <c r="E19" s="404">
        <v>94</v>
      </c>
      <c r="F19" s="61">
        <v>0</v>
      </c>
      <c r="G19" s="124">
        <v>26</v>
      </c>
      <c r="H19" s="61">
        <v>0</v>
      </c>
      <c r="I19" s="62">
        <f t="shared" si="1"/>
        <v>120</v>
      </c>
      <c r="K19" s="67"/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820</v>
      </c>
      <c r="E20" s="404">
        <v>742</v>
      </c>
      <c r="F20" s="61">
        <v>0</v>
      </c>
      <c r="G20" s="124">
        <v>78</v>
      </c>
      <c r="H20" s="61">
        <v>0</v>
      </c>
      <c r="I20" s="62">
        <f t="shared" si="1"/>
        <v>820</v>
      </c>
      <c r="K20" s="67"/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20</v>
      </c>
      <c r="E21" s="404">
        <v>20</v>
      </c>
      <c r="F21" s="61">
        <v>0</v>
      </c>
      <c r="G21" s="61">
        <v>0</v>
      </c>
      <c r="H21" s="61">
        <v>0</v>
      </c>
      <c r="I21" s="62">
        <f t="shared" si="1"/>
        <v>20</v>
      </c>
      <c r="K21" s="67"/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2</v>
      </c>
      <c r="E22" s="403">
        <v>2</v>
      </c>
      <c r="F22" s="61">
        <v>0</v>
      </c>
      <c r="G22" s="61">
        <v>0</v>
      </c>
      <c r="H22" s="61">
        <v>0</v>
      </c>
      <c r="I22" s="62">
        <f t="shared" si="1"/>
        <v>2</v>
      </c>
      <c r="K22" s="67"/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0</v>
      </c>
      <c r="E23" s="403">
        <v>0</v>
      </c>
      <c r="F23" s="61">
        <v>0</v>
      </c>
      <c r="G23" s="61">
        <v>0</v>
      </c>
      <c r="H23" s="61">
        <v>0</v>
      </c>
      <c r="I23" s="62">
        <f t="shared" si="1"/>
        <v>0</v>
      </c>
      <c r="K23" s="67"/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0</v>
      </c>
      <c r="E24" s="403">
        <v>0</v>
      </c>
      <c r="F24" s="61">
        <v>0</v>
      </c>
      <c r="G24" s="61">
        <v>0</v>
      </c>
      <c r="H24" s="61">
        <v>0</v>
      </c>
      <c r="I24" s="62">
        <f t="shared" si="1"/>
        <v>0</v>
      </c>
      <c r="K24" s="67"/>
      <c r="L24" s="54"/>
      <c r="M24" s="54"/>
      <c r="N24" s="54"/>
      <c r="O24" s="54"/>
      <c r="P24" s="54"/>
      <c r="Q24" s="54"/>
      <c r="R24" s="54"/>
    </row>
    <row r="25" spans="1:11" ht="10.5">
      <c r="A25" s="390">
        <v>16</v>
      </c>
      <c r="B25" s="396" t="s">
        <v>64</v>
      </c>
      <c r="C25" s="392" t="s">
        <v>65</v>
      </c>
      <c r="D25" s="385">
        <f t="shared" si="0"/>
        <v>0</v>
      </c>
      <c r="E25" s="403">
        <v>0</v>
      </c>
      <c r="F25" s="61">
        <v>0</v>
      </c>
      <c r="G25" s="61">
        <v>0</v>
      </c>
      <c r="H25" s="61">
        <v>0</v>
      </c>
      <c r="I25" s="62">
        <f>SUM(E25:H25)</f>
        <v>0</v>
      </c>
      <c r="K25" s="67"/>
    </row>
    <row r="26" spans="1:11" ht="10.5">
      <c r="A26" s="390">
        <v>17</v>
      </c>
      <c r="B26" s="396" t="s">
        <v>33</v>
      </c>
      <c r="C26" s="392" t="s">
        <v>34</v>
      </c>
      <c r="D26" s="385">
        <f t="shared" si="0"/>
        <v>-1515</v>
      </c>
      <c r="E26" s="406">
        <v>-1614</v>
      </c>
      <c r="F26" s="61">
        <v>0</v>
      </c>
      <c r="G26" s="124">
        <v>99</v>
      </c>
      <c r="H26" s="61">
        <v>0</v>
      </c>
      <c r="I26" s="62">
        <f t="shared" si="1"/>
        <v>-1515</v>
      </c>
      <c r="K26" s="67"/>
    </row>
    <row r="27" spans="1:11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147</v>
      </c>
      <c r="E27" s="404">
        <v>147</v>
      </c>
      <c r="F27" s="61">
        <v>0</v>
      </c>
      <c r="G27" s="124">
        <v>0</v>
      </c>
      <c r="H27" s="61">
        <v>13</v>
      </c>
      <c r="I27" s="62">
        <f t="shared" si="1"/>
        <v>160</v>
      </c>
      <c r="K27" s="67"/>
    </row>
    <row r="28" spans="1:11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403">
        <v>0</v>
      </c>
      <c r="F28" s="61">
        <v>0</v>
      </c>
      <c r="G28" s="124">
        <v>0</v>
      </c>
      <c r="H28" s="61">
        <v>0</v>
      </c>
      <c r="I28" s="62">
        <f t="shared" si="1"/>
        <v>0</v>
      </c>
      <c r="K28" s="67"/>
    </row>
    <row r="29" spans="1:11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0</v>
      </c>
      <c r="E29" s="403">
        <v>0</v>
      </c>
      <c r="F29" s="61">
        <v>0</v>
      </c>
      <c r="G29" s="124">
        <v>0</v>
      </c>
      <c r="H29" s="61">
        <v>0</v>
      </c>
      <c r="I29" s="62">
        <f t="shared" si="1"/>
        <v>0</v>
      </c>
      <c r="K29" s="67"/>
    </row>
    <row r="30" spans="1:11" ht="11.25" thickBot="1">
      <c r="A30" s="391">
        <v>21</v>
      </c>
      <c r="B30" s="398" t="s">
        <v>41</v>
      </c>
      <c r="C30" s="394" t="s">
        <v>42</v>
      </c>
      <c r="D30" s="386">
        <f t="shared" si="0"/>
        <v>143</v>
      </c>
      <c r="E30" s="405">
        <v>0</v>
      </c>
      <c r="F30" s="168">
        <v>143</v>
      </c>
      <c r="G30" s="169">
        <v>0</v>
      </c>
      <c r="H30" s="170">
        <v>0</v>
      </c>
      <c r="I30" s="171">
        <f t="shared" si="1"/>
        <v>143</v>
      </c>
      <c r="K30" s="67"/>
    </row>
    <row r="31" spans="1:11" ht="11.25" thickBot="1">
      <c r="A31" s="172" t="s">
        <v>98</v>
      </c>
      <c r="B31" s="173" t="s">
        <v>43</v>
      </c>
      <c r="C31" s="373"/>
      <c r="D31" s="378">
        <f t="shared" si="0"/>
        <v>39114</v>
      </c>
      <c r="E31" s="409">
        <f>SUM(E32:E45)</f>
        <v>26554</v>
      </c>
      <c r="F31" s="359">
        <f>SUM(F32:F45)</f>
        <v>867</v>
      </c>
      <c r="G31" s="154">
        <f>SUM(G32:G45)</f>
        <v>11693</v>
      </c>
      <c r="H31" s="155">
        <f>SUM(H32:H45)</f>
        <v>35</v>
      </c>
      <c r="I31" s="154">
        <f t="shared" si="1"/>
        <v>39149</v>
      </c>
      <c r="K31" s="67"/>
    </row>
    <row r="32" spans="1:11" ht="10.5">
      <c r="A32" s="389">
        <v>1</v>
      </c>
      <c r="B32" s="395" t="s">
        <v>44</v>
      </c>
      <c r="C32" s="372" t="s">
        <v>45</v>
      </c>
      <c r="D32" s="384">
        <f t="shared" si="0"/>
        <v>0</v>
      </c>
      <c r="E32" s="410">
        <v>0</v>
      </c>
      <c r="F32" s="364">
        <v>0</v>
      </c>
      <c r="G32" s="61">
        <v>0</v>
      </c>
      <c r="H32" s="163">
        <v>0</v>
      </c>
      <c r="I32" s="164">
        <f t="shared" si="1"/>
        <v>0</v>
      </c>
      <c r="K32" s="67"/>
    </row>
    <row r="33" spans="1:11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460</v>
      </c>
      <c r="E33" s="403">
        <v>0</v>
      </c>
      <c r="F33" s="365">
        <v>460</v>
      </c>
      <c r="G33" s="61">
        <v>0</v>
      </c>
      <c r="H33" s="61">
        <v>35</v>
      </c>
      <c r="I33" s="62">
        <f t="shared" si="1"/>
        <v>495</v>
      </c>
      <c r="K33" s="67"/>
    </row>
    <row r="34" spans="1:11" ht="10.5">
      <c r="A34" s="390">
        <v>3</v>
      </c>
      <c r="B34" s="396" t="s">
        <v>48</v>
      </c>
      <c r="C34" s="392" t="s">
        <v>49</v>
      </c>
      <c r="D34" s="385">
        <f t="shared" si="0"/>
        <v>300</v>
      </c>
      <c r="E34" s="403">
        <v>0</v>
      </c>
      <c r="F34" s="365">
        <v>300</v>
      </c>
      <c r="G34" s="61">
        <v>0</v>
      </c>
      <c r="H34" s="61">
        <v>0</v>
      </c>
      <c r="I34" s="62">
        <f t="shared" si="1"/>
        <v>300</v>
      </c>
      <c r="K34" s="67"/>
    </row>
    <row r="35" spans="1:11" ht="10.5">
      <c r="A35" s="390">
        <v>4</v>
      </c>
      <c r="B35" s="396" t="s">
        <v>254</v>
      </c>
      <c r="C35" s="392" t="s">
        <v>255</v>
      </c>
      <c r="D35" s="385">
        <f t="shared" si="0"/>
        <v>-100</v>
      </c>
      <c r="E35" s="403">
        <v>0</v>
      </c>
      <c r="F35" s="365">
        <v>-100</v>
      </c>
      <c r="G35" s="61">
        <v>0</v>
      </c>
      <c r="H35" s="61">
        <v>0</v>
      </c>
      <c r="I35" s="62">
        <f t="shared" si="1"/>
        <v>-100</v>
      </c>
      <c r="K35" s="67"/>
    </row>
    <row r="36" spans="1:11" ht="10.5">
      <c r="A36" s="390">
        <v>5</v>
      </c>
      <c r="B36" s="396" t="s">
        <v>50</v>
      </c>
      <c r="C36" s="392" t="s">
        <v>51</v>
      </c>
      <c r="D36" s="385">
        <f t="shared" si="0"/>
        <v>0</v>
      </c>
      <c r="E36" s="403">
        <v>0</v>
      </c>
      <c r="F36" s="365">
        <v>0</v>
      </c>
      <c r="G36" s="61">
        <v>0</v>
      </c>
      <c r="H36" s="61">
        <v>0</v>
      </c>
      <c r="I36" s="62">
        <f t="shared" si="1"/>
        <v>0</v>
      </c>
      <c r="K36" s="67"/>
    </row>
    <row r="37" spans="1:11" ht="10.5">
      <c r="A37" s="390">
        <v>6</v>
      </c>
      <c r="B37" s="396" t="s">
        <v>161</v>
      </c>
      <c r="C37" s="392" t="s">
        <v>253</v>
      </c>
      <c r="D37" s="385">
        <f t="shared" si="0"/>
        <v>0</v>
      </c>
      <c r="E37" s="403">
        <v>0</v>
      </c>
      <c r="F37" s="366">
        <v>0</v>
      </c>
      <c r="G37" s="61">
        <v>0</v>
      </c>
      <c r="H37" s="61">
        <v>0</v>
      </c>
      <c r="I37" s="62">
        <f t="shared" si="1"/>
        <v>0</v>
      </c>
      <c r="K37" s="67"/>
    </row>
    <row r="38" spans="1:11" ht="10.5">
      <c r="A38" s="390">
        <v>7</v>
      </c>
      <c r="B38" s="396" t="s">
        <v>263</v>
      </c>
      <c r="C38" s="399" t="s">
        <v>99</v>
      </c>
      <c r="D38" s="385">
        <f t="shared" si="0"/>
        <v>0</v>
      </c>
      <c r="E38" s="403">
        <v>0</v>
      </c>
      <c r="F38" s="366">
        <v>0</v>
      </c>
      <c r="G38" s="61">
        <v>0</v>
      </c>
      <c r="H38" s="61">
        <v>0</v>
      </c>
      <c r="I38" s="62">
        <f t="shared" si="1"/>
        <v>0</v>
      </c>
      <c r="K38" s="67"/>
    </row>
    <row r="39" spans="1:11" ht="10.5">
      <c r="A39" s="390">
        <v>8</v>
      </c>
      <c r="B39" s="396" t="s">
        <v>52</v>
      </c>
      <c r="C39" s="392" t="s">
        <v>32</v>
      </c>
      <c r="D39" s="385">
        <f t="shared" si="0"/>
        <v>0</v>
      </c>
      <c r="E39" s="403">
        <v>0</v>
      </c>
      <c r="F39" s="366">
        <v>0</v>
      </c>
      <c r="G39" s="61">
        <v>0</v>
      </c>
      <c r="H39" s="61">
        <v>0</v>
      </c>
      <c r="I39" s="62">
        <f t="shared" si="1"/>
        <v>0</v>
      </c>
      <c r="K39" s="67"/>
    </row>
    <row r="40" spans="1:11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0</v>
      </c>
      <c r="E40" s="403">
        <v>0</v>
      </c>
      <c r="F40" s="366">
        <v>0</v>
      </c>
      <c r="G40" s="61">
        <v>0</v>
      </c>
      <c r="H40" s="61">
        <v>0</v>
      </c>
      <c r="I40" s="62">
        <f t="shared" si="1"/>
        <v>0</v>
      </c>
      <c r="K40" s="67"/>
    </row>
    <row r="41" spans="1:11" ht="10.5">
      <c r="A41" s="390">
        <f t="shared" si="2"/>
        <v>10</v>
      </c>
      <c r="B41" s="396" t="s">
        <v>55</v>
      </c>
      <c r="C41" s="392" t="s">
        <v>259</v>
      </c>
      <c r="D41" s="385">
        <f t="shared" si="0"/>
        <v>207</v>
      </c>
      <c r="E41" s="403">
        <v>0</v>
      </c>
      <c r="F41" s="366">
        <v>207</v>
      </c>
      <c r="G41" s="61">
        <v>0</v>
      </c>
      <c r="H41" s="61">
        <v>0</v>
      </c>
      <c r="I41" s="62">
        <f t="shared" si="1"/>
        <v>207</v>
      </c>
      <c r="K41" s="67"/>
    </row>
    <row r="42" spans="1:11" ht="10.5">
      <c r="A42" s="390">
        <v>11</v>
      </c>
      <c r="B42" s="396" t="s">
        <v>56</v>
      </c>
      <c r="C42" s="392" t="s">
        <v>57</v>
      </c>
      <c r="D42" s="385">
        <f t="shared" si="0"/>
        <v>0</v>
      </c>
      <c r="E42" s="403">
        <v>0</v>
      </c>
      <c r="F42" s="366">
        <v>0</v>
      </c>
      <c r="G42" s="61">
        <v>0</v>
      </c>
      <c r="H42" s="61">
        <v>0</v>
      </c>
      <c r="I42" s="62">
        <f t="shared" si="1"/>
        <v>0</v>
      </c>
      <c r="K42" s="67"/>
    </row>
    <row r="43" spans="1:11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11693</v>
      </c>
      <c r="E43" s="403">
        <v>0</v>
      </c>
      <c r="F43" s="366">
        <v>0</v>
      </c>
      <c r="G43" s="61">
        <v>11693</v>
      </c>
      <c r="H43" s="61">
        <v>0</v>
      </c>
      <c r="I43" s="62">
        <f t="shared" si="1"/>
        <v>11693</v>
      </c>
      <c r="K43" s="67"/>
    </row>
    <row r="44" spans="1:11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26554</v>
      </c>
      <c r="E44" s="407">
        <v>26554</v>
      </c>
      <c r="F44" s="367">
        <v>0</v>
      </c>
      <c r="G44" s="61">
        <v>0</v>
      </c>
      <c r="H44" s="61">
        <v>0</v>
      </c>
      <c r="I44" s="62">
        <f t="shared" si="1"/>
        <v>26554</v>
      </c>
      <c r="K44" s="67"/>
    </row>
    <row r="45" spans="1:11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0</v>
      </c>
      <c r="E45" s="411">
        <v>0</v>
      </c>
      <c r="F45" s="368">
        <v>0</v>
      </c>
      <c r="G45" s="170">
        <v>0</v>
      </c>
      <c r="H45" s="61">
        <v>0</v>
      </c>
      <c r="I45" s="171">
        <f t="shared" si="1"/>
        <v>0</v>
      </c>
      <c r="K45" s="67"/>
    </row>
    <row r="46" spans="1:11" ht="11.25" thickBot="1">
      <c r="A46" s="176">
        <f t="shared" si="2"/>
        <v>15</v>
      </c>
      <c r="B46" s="401" t="s">
        <v>62</v>
      </c>
      <c r="C46" s="374"/>
      <c r="D46" s="379">
        <f t="shared" si="0"/>
        <v>0</v>
      </c>
      <c r="E46" s="412">
        <f>E31-E9</f>
        <v>0</v>
      </c>
      <c r="F46" s="360">
        <f>F31-F9</f>
        <v>0</v>
      </c>
      <c r="G46" s="178">
        <f>G31-G9</f>
        <v>0</v>
      </c>
      <c r="H46" s="414">
        <f>H31-H9</f>
        <v>7</v>
      </c>
      <c r="I46" s="178">
        <f>I31-I9</f>
        <v>7</v>
      </c>
      <c r="K46" s="67"/>
    </row>
  </sheetData>
  <sheetProtection/>
  <mergeCells count="2">
    <mergeCell ref="A6:A7"/>
    <mergeCell ref="E6:F6"/>
  </mergeCells>
  <printOptions horizontalCentered="1" vertic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9" sqref="K19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4.14062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7109375" style="52" customWidth="1"/>
    <col min="10" max="10" width="10.140625" style="52" customWidth="1"/>
    <col min="11" max="11" width="10.8515625" style="52" customWidth="1"/>
    <col min="12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 t="s">
        <v>251</v>
      </c>
      <c r="D2" s="47"/>
      <c r="F2" s="180"/>
      <c r="G2" s="53"/>
    </row>
    <row r="3" spans="1:18" ht="13.5" customHeight="1">
      <c r="A3" s="51"/>
      <c r="C3" s="53"/>
      <c r="D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261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5" t="s">
        <v>0</v>
      </c>
      <c r="F6" s="436"/>
      <c r="G6" s="56" t="s">
        <v>232</v>
      </c>
      <c r="H6" s="55" t="s">
        <v>341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415"/>
      <c r="E7" s="381" t="s">
        <v>233</v>
      </c>
      <c r="F7" s="57" t="s">
        <v>4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67832</v>
      </c>
      <c r="E9" s="377">
        <f>SUM(E10:E30)</f>
        <v>53270</v>
      </c>
      <c r="F9" s="153">
        <f>SUM(F10:F30)</f>
        <v>4532</v>
      </c>
      <c r="G9" s="154">
        <f>SUM(G10:G30)</f>
        <v>10030</v>
      </c>
      <c r="H9" s="155">
        <f>SUM(H10:H30)</f>
        <v>0</v>
      </c>
      <c r="I9" s="156">
        <f>SUM(I10:I30)</f>
        <v>67832</v>
      </c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2543</v>
      </c>
      <c r="E10" s="376">
        <v>810</v>
      </c>
      <c r="F10" s="161">
        <v>778</v>
      </c>
      <c r="G10" s="162">
        <v>955</v>
      </c>
      <c r="H10" s="61">
        <v>0</v>
      </c>
      <c r="I10" s="164">
        <f aca="true" t="shared" si="1" ref="I10:I45">E10+F10+G10+H10</f>
        <v>2543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1328</v>
      </c>
      <c r="E11" s="403">
        <v>1000</v>
      </c>
      <c r="F11" s="66">
        <v>328</v>
      </c>
      <c r="G11" s="124">
        <v>0</v>
      </c>
      <c r="H11" s="61">
        <v>0</v>
      </c>
      <c r="I11" s="62">
        <f t="shared" si="1"/>
        <v>1328</v>
      </c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0</v>
      </c>
      <c r="E12" s="403">
        <v>0</v>
      </c>
      <c r="F12" s="66">
        <v>0</v>
      </c>
      <c r="G12" s="124">
        <v>0</v>
      </c>
      <c r="H12" s="61">
        <v>0</v>
      </c>
      <c r="I12" s="62">
        <f t="shared" si="1"/>
        <v>0</v>
      </c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450</v>
      </c>
      <c r="E13" s="403">
        <v>400</v>
      </c>
      <c r="F13" s="66">
        <v>50</v>
      </c>
      <c r="G13" s="124">
        <v>0</v>
      </c>
      <c r="H13" s="61">
        <v>0</v>
      </c>
      <c r="I13" s="62">
        <f t="shared" si="1"/>
        <v>450</v>
      </c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1570</v>
      </c>
      <c r="E14" s="403">
        <v>500</v>
      </c>
      <c r="F14" s="66">
        <v>70</v>
      </c>
      <c r="G14" s="124">
        <v>1000</v>
      </c>
      <c r="H14" s="61">
        <v>0</v>
      </c>
      <c r="I14" s="62">
        <f t="shared" si="1"/>
        <v>1570</v>
      </c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100</v>
      </c>
      <c r="E15" s="403">
        <v>0</v>
      </c>
      <c r="F15" s="66">
        <v>100</v>
      </c>
      <c r="G15" s="124">
        <v>0</v>
      </c>
      <c r="H15" s="61">
        <v>0</v>
      </c>
      <c r="I15" s="62">
        <f t="shared" si="1"/>
        <v>100</v>
      </c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3103</v>
      </c>
      <c r="E16" s="403">
        <v>2000</v>
      </c>
      <c r="F16" s="66">
        <v>603</v>
      </c>
      <c r="G16" s="124">
        <v>500</v>
      </c>
      <c r="H16" s="61">
        <v>0</v>
      </c>
      <c r="I16" s="62">
        <f t="shared" si="1"/>
        <v>3103</v>
      </c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36938</v>
      </c>
      <c r="E17" s="403">
        <v>30500</v>
      </c>
      <c r="F17" s="66">
        <v>938</v>
      </c>
      <c r="G17" s="124">
        <v>5500</v>
      </c>
      <c r="H17" s="61">
        <v>0</v>
      </c>
      <c r="I17" s="62">
        <f t="shared" si="1"/>
        <v>36938</v>
      </c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12416</v>
      </c>
      <c r="E18" s="404">
        <v>10370</v>
      </c>
      <c r="F18" s="68">
        <v>176</v>
      </c>
      <c r="G18" s="124">
        <v>1870</v>
      </c>
      <c r="H18" s="61">
        <v>0</v>
      </c>
      <c r="I18" s="62">
        <f t="shared" si="1"/>
        <v>12416</v>
      </c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150</v>
      </c>
      <c r="E19" s="404">
        <v>150</v>
      </c>
      <c r="F19" s="68">
        <v>0</v>
      </c>
      <c r="G19" s="124">
        <v>0</v>
      </c>
      <c r="H19" s="61">
        <v>0</v>
      </c>
      <c r="I19" s="62">
        <f t="shared" si="1"/>
        <v>150</v>
      </c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1740</v>
      </c>
      <c r="E20" s="404">
        <v>1200</v>
      </c>
      <c r="F20" s="68">
        <v>485</v>
      </c>
      <c r="G20" s="124">
        <v>55</v>
      </c>
      <c r="H20" s="61">
        <v>0</v>
      </c>
      <c r="I20" s="62">
        <f t="shared" si="1"/>
        <v>1740</v>
      </c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35</v>
      </c>
      <c r="E21" s="404">
        <v>35</v>
      </c>
      <c r="F21" s="68">
        <v>0</v>
      </c>
      <c r="G21" s="124">
        <v>0</v>
      </c>
      <c r="H21" s="61">
        <v>0</v>
      </c>
      <c r="I21" s="62">
        <f t="shared" si="1"/>
        <v>35</v>
      </c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6</v>
      </c>
      <c r="E22" s="403">
        <v>6</v>
      </c>
      <c r="F22" s="66">
        <v>0</v>
      </c>
      <c r="G22" s="124">
        <v>0</v>
      </c>
      <c r="H22" s="61">
        <v>0</v>
      </c>
      <c r="I22" s="62">
        <f t="shared" si="1"/>
        <v>6</v>
      </c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0</v>
      </c>
      <c r="E23" s="403">
        <v>0</v>
      </c>
      <c r="F23" s="66">
        <v>0</v>
      </c>
      <c r="G23" s="124">
        <v>0</v>
      </c>
      <c r="H23" s="61">
        <v>0</v>
      </c>
      <c r="I23" s="62">
        <f t="shared" si="1"/>
        <v>0</v>
      </c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0</v>
      </c>
      <c r="E24" s="403">
        <v>0</v>
      </c>
      <c r="F24" s="66">
        <v>0</v>
      </c>
      <c r="G24" s="124">
        <v>0</v>
      </c>
      <c r="H24" s="61">
        <v>0</v>
      </c>
      <c r="I24" s="62">
        <f t="shared" si="1"/>
        <v>0</v>
      </c>
      <c r="L24" s="54"/>
      <c r="M24" s="54"/>
      <c r="N24" s="54"/>
      <c r="O24" s="54"/>
      <c r="P24" s="54"/>
      <c r="Q24" s="54"/>
      <c r="R24" s="54"/>
    </row>
    <row r="25" spans="1:9" ht="10.5">
      <c r="A25" s="390">
        <v>16</v>
      </c>
      <c r="B25" s="396" t="s">
        <v>64</v>
      </c>
      <c r="C25" s="392" t="s">
        <v>65</v>
      </c>
      <c r="D25" s="385">
        <f t="shared" si="0"/>
        <v>0</v>
      </c>
      <c r="E25" s="403">
        <v>0</v>
      </c>
      <c r="F25" s="66">
        <v>0</v>
      </c>
      <c r="G25" s="124">
        <v>0</v>
      </c>
      <c r="H25" s="61">
        <v>0</v>
      </c>
      <c r="I25" s="62">
        <f>SUM(E25:H25)</f>
        <v>0</v>
      </c>
    </row>
    <row r="26" spans="1:9" ht="10.5">
      <c r="A26" s="390">
        <v>17</v>
      </c>
      <c r="B26" s="396" t="s">
        <v>33</v>
      </c>
      <c r="C26" s="392" t="s">
        <v>34</v>
      </c>
      <c r="D26" s="385">
        <f t="shared" si="0"/>
        <v>6649</v>
      </c>
      <c r="E26" s="406">
        <v>5595</v>
      </c>
      <c r="F26" s="66">
        <v>904</v>
      </c>
      <c r="G26" s="124">
        <v>150</v>
      </c>
      <c r="H26" s="61">
        <v>0</v>
      </c>
      <c r="I26" s="62">
        <f t="shared" si="1"/>
        <v>6649</v>
      </c>
    </row>
    <row r="27" spans="1:9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508</v>
      </c>
      <c r="E27" s="404">
        <v>508</v>
      </c>
      <c r="F27" s="66">
        <v>0</v>
      </c>
      <c r="G27" s="124">
        <v>0</v>
      </c>
      <c r="H27" s="61">
        <v>0</v>
      </c>
      <c r="I27" s="62">
        <f t="shared" si="1"/>
        <v>508</v>
      </c>
    </row>
    <row r="28" spans="1:9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403">
        <v>0</v>
      </c>
      <c r="F28" s="66">
        <v>0</v>
      </c>
      <c r="G28" s="124">
        <v>0</v>
      </c>
      <c r="H28" s="61">
        <v>0</v>
      </c>
      <c r="I28" s="62">
        <f t="shared" si="1"/>
        <v>0</v>
      </c>
    </row>
    <row r="29" spans="1:9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14</v>
      </c>
      <c r="E29" s="403">
        <v>14</v>
      </c>
      <c r="F29" s="66">
        <v>0</v>
      </c>
      <c r="G29" s="124">
        <v>0</v>
      </c>
      <c r="H29" s="61">
        <v>0</v>
      </c>
      <c r="I29" s="62">
        <f t="shared" si="1"/>
        <v>14</v>
      </c>
    </row>
    <row r="30" spans="1:9" ht="11.25" thickBot="1">
      <c r="A30" s="391">
        <v>21</v>
      </c>
      <c r="B30" s="398" t="s">
        <v>41</v>
      </c>
      <c r="C30" s="394" t="s">
        <v>42</v>
      </c>
      <c r="D30" s="386">
        <f t="shared" si="0"/>
        <v>282</v>
      </c>
      <c r="E30" s="405">
        <v>182</v>
      </c>
      <c r="F30" s="168">
        <v>100</v>
      </c>
      <c r="G30" s="169">
        <v>0</v>
      </c>
      <c r="H30" s="61">
        <v>0</v>
      </c>
      <c r="I30" s="171">
        <f t="shared" si="1"/>
        <v>282</v>
      </c>
    </row>
    <row r="31" spans="1:9" ht="11.25" thickBot="1">
      <c r="A31" s="172" t="s">
        <v>98</v>
      </c>
      <c r="B31" s="173" t="s">
        <v>43</v>
      </c>
      <c r="C31" s="373"/>
      <c r="D31" s="378">
        <f t="shared" si="0"/>
        <v>67832</v>
      </c>
      <c r="E31" s="409">
        <f>SUM(E32:E45)</f>
        <v>48733</v>
      </c>
      <c r="F31" s="359">
        <f>SUM(F32:F45)</f>
        <v>9069</v>
      </c>
      <c r="G31" s="154">
        <f>SUM(G32:G45)</f>
        <v>10030</v>
      </c>
      <c r="H31" s="155">
        <f>SUM(H32:H45)</f>
        <v>0</v>
      </c>
      <c r="I31" s="154">
        <f t="shared" si="1"/>
        <v>67832</v>
      </c>
    </row>
    <row r="32" spans="1:9" ht="10.5">
      <c r="A32" s="389">
        <v>1</v>
      </c>
      <c r="B32" s="395" t="s">
        <v>44</v>
      </c>
      <c r="C32" s="372" t="s">
        <v>45</v>
      </c>
      <c r="D32" s="384">
        <f t="shared" si="0"/>
        <v>0</v>
      </c>
      <c r="E32" s="410">
        <v>0</v>
      </c>
      <c r="F32" s="361">
        <v>0</v>
      </c>
      <c r="G32" s="61">
        <v>0</v>
      </c>
      <c r="H32" s="61">
        <v>0</v>
      </c>
      <c r="I32" s="164">
        <f t="shared" si="1"/>
        <v>0</v>
      </c>
    </row>
    <row r="33" spans="1:9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4167</v>
      </c>
      <c r="E33" s="403">
        <v>0</v>
      </c>
      <c r="F33" s="61">
        <v>4167</v>
      </c>
      <c r="G33" s="61">
        <v>0</v>
      </c>
      <c r="H33" s="61">
        <v>0</v>
      </c>
      <c r="I33" s="62">
        <f t="shared" si="1"/>
        <v>4167</v>
      </c>
    </row>
    <row r="34" spans="1:9" ht="10.5">
      <c r="A34" s="390">
        <v>3</v>
      </c>
      <c r="B34" s="396" t="s">
        <v>48</v>
      </c>
      <c r="C34" s="392" t="s">
        <v>49</v>
      </c>
      <c r="D34" s="385">
        <f t="shared" si="0"/>
        <v>16</v>
      </c>
      <c r="E34" s="403">
        <v>0</v>
      </c>
      <c r="F34" s="61">
        <v>16</v>
      </c>
      <c r="G34" s="61">
        <v>0</v>
      </c>
      <c r="H34" s="61">
        <v>0</v>
      </c>
      <c r="I34" s="62">
        <f t="shared" si="1"/>
        <v>16</v>
      </c>
    </row>
    <row r="35" spans="1:9" ht="10.5">
      <c r="A35" s="390">
        <v>4</v>
      </c>
      <c r="B35" s="396" t="s">
        <v>254</v>
      </c>
      <c r="C35" s="392" t="s">
        <v>255</v>
      </c>
      <c r="D35" s="385">
        <f t="shared" si="0"/>
        <v>0</v>
      </c>
      <c r="E35" s="403">
        <v>0</v>
      </c>
      <c r="F35" s="61">
        <v>0</v>
      </c>
      <c r="G35" s="61">
        <v>0</v>
      </c>
      <c r="H35" s="61">
        <v>0</v>
      </c>
      <c r="I35" s="62">
        <f t="shared" si="1"/>
        <v>0</v>
      </c>
    </row>
    <row r="36" spans="1:9" ht="10.5">
      <c r="A36" s="390">
        <v>5</v>
      </c>
      <c r="B36" s="396" t="s">
        <v>50</v>
      </c>
      <c r="C36" s="392" t="s">
        <v>51</v>
      </c>
      <c r="D36" s="385">
        <f t="shared" si="0"/>
        <v>0</v>
      </c>
      <c r="E36" s="403">
        <v>0</v>
      </c>
      <c r="F36" s="61">
        <v>0</v>
      </c>
      <c r="G36" s="61">
        <v>0</v>
      </c>
      <c r="H36" s="61">
        <v>0</v>
      </c>
      <c r="I36" s="62">
        <f t="shared" si="1"/>
        <v>0</v>
      </c>
    </row>
    <row r="37" spans="1:9" ht="10.5">
      <c r="A37" s="390">
        <v>6</v>
      </c>
      <c r="B37" s="396" t="s">
        <v>161</v>
      </c>
      <c r="C37" s="392" t="s">
        <v>253</v>
      </c>
      <c r="D37" s="385">
        <f t="shared" si="0"/>
        <v>0</v>
      </c>
      <c r="E37" s="403">
        <v>0</v>
      </c>
      <c r="F37" s="352">
        <v>0</v>
      </c>
      <c r="G37" s="61">
        <v>0</v>
      </c>
      <c r="H37" s="61">
        <v>0</v>
      </c>
      <c r="I37" s="62">
        <f t="shared" si="1"/>
        <v>0</v>
      </c>
    </row>
    <row r="38" spans="1:9" ht="10.5">
      <c r="A38" s="390">
        <v>7</v>
      </c>
      <c r="B38" s="396" t="s">
        <v>263</v>
      </c>
      <c r="C38" s="399" t="s">
        <v>99</v>
      </c>
      <c r="D38" s="385">
        <f t="shared" si="0"/>
        <v>0</v>
      </c>
      <c r="E38" s="403">
        <v>0</v>
      </c>
      <c r="F38" s="352">
        <v>0</v>
      </c>
      <c r="G38" s="61">
        <v>0</v>
      </c>
      <c r="H38" s="61">
        <v>0</v>
      </c>
      <c r="I38" s="62">
        <f t="shared" si="1"/>
        <v>0</v>
      </c>
    </row>
    <row r="39" spans="1:9" ht="10.5">
      <c r="A39" s="390">
        <v>8</v>
      </c>
      <c r="B39" s="396" t="s">
        <v>52</v>
      </c>
      <c r="C39" s="392" t="s">
        <v>32</v>
      </c>
      <c r="D39" s="385">
        <f t="shared" si="0"/>
        <v>0</v>
      </c>
      <c r="E39" s="403">
        <v>0</v>
      </c>
      <c r="F39" s="352">
        <v>0</v>
      </c>
      <c r="G39" s="61">
        <v>0</v>
      </c>
      <c r="H39" s="61">
        <v>0</v>
      </c>
      <c r="I39" s="62">
        <f t="shared" si="1"/>
        <v>0</v>
      </c>
    </row>
    <row r="40" spans="1:9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2370</v>
      </c>
      <c r="E40" s="403">
        <v>0</v>
      </c>
      <c r="F40" s="352">
        <v>2370</v>
      </c>
      <c r="G40" s="61">
        <v>0</v>
      </c>
      <c r="H40" s="61">
        <v>0</v>
      </c>
      <c r="I40" s="62">
        <f t="shared" si="1"/>
        <v>2370</v>
      </c>
    </row>
    <row r="41" spans="1:9" ht="10.5">
      <c r="A41" s="390">
        <f t="shared" si="2"/>
        <v>10</v>
      </c>
      <c r="B41" s="396" t="s">
        <v>55</v>
      </c>
      <c r="C41" s="392" t="s">
        <v>260</v>
      </c>
      <c r="D41" s="385">
        <f t="shared" si="0"/>
        <v>2320</v>
      </c>
      <c r="E41" s="403">
        <v>0</v>
      </c>
      <c r="F41" s="352">
        <v>2320</v>
      </c>
      <c r="G41" s="61">
        <v>0</v>
      </c>
      <c r="H41" s="61">
        <v>0</v>
      </c>
      <c r="I41" s="62">
        <f t="shared" si="1"/>
        <v>2320</v>
      </c>
    </row>
    <row r="42" spans="1:9" ht="10.5">
      <c r="A42" s="390">
        <v>11</v>
      </c>
      <c r="B42" s="396" t="s">
        <v>56</v>
      </c>
      <c r="C42" s="392" t="s">
        <v>57</v>
      </c>
      <c r="D42" s="385">
        <f t="shared" si="0"/>
        <v>0</v>
      </c>
      <c r="E42" s="403">
        <v>0</v>
      </c>
      <c r="F42" s="352">
        <v>0</v>
      </c>
      <c r="G42" s="61">
        <v>0</v>
      </c>
      <c r="H42" s="61">
        <v>0</v>
      </c>
      <c r="I42" s="62">
        <f t="shared" si="1"/>
        <v>0</v>
      </c>
    </row>
    <row r="43" spans="1:9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10030</v>
      </c>
      <c r="E43" s="403">
        <v>0</v>
      </c>
      <c r="F43" s="352">
        <v>0</v>
      </c>
      <c r="G43" s="61">
        <v>10030</v>
      </c>
      <c r="H43" s="61">
        <v>0</v>
      </c>
      <c r="I43" s="62">
        <f t="shared" si="1"/>
        <v>10030</v>
      </c>
    </row>
    <row r="44" spans="1:9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48733</v>
      </c>
      <c r="E44" s="407">
        <v>48733</v>
      </c>
      <c r="F44" s="362">
        <v>0</v>
      </c>
      <c r="G44" s="61">
        <v>0</v>
      </c>
      <c r="H44" s="61">
        <v>0</v>
      </c>
      <c r="I44" s="62">
        <f t="shared" si="1"/>
        <v>48733</v>
      </c>
    </row>
    <row r="45" spans="1:9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196</v>
      </c>
      <c r="E45" s="411">
        <v>0</v>
      </c>
      <c r="F45" s="363">
        <v>196</v>
      </c>
      <c r="G45" s="170">
        <v>0</v>
      </c>
      <c r="H45" s="61">
        <v>0</v>
      </c>
      <c r="I45" s="171">
        <f t="shared" si="1"/>
        <v>196</v>
      </c>
    </row>
    <row r="46" spans="1:9" ht="11.25" thickBot="1">
      <c r="A46" s="176">
        <f t="shared" si="2"/>
        <v>15</v>
      </c>
      <c r="B46" s="401" t="s">
        <v>62</v>
      </c>
      <c r="C46" s="374"/>
      <c r="D46" s="379">
        <f t="shared" si="0"/>
        <v>0</v>
      </c>
      <c r="E46" s="412">
        <f>E31-E9</f>
        <v>-4537</v>
      </c>
      <c r="F46" s="360">
        <f>F31-F9</f>
        <v>4537</v>
      </c>
      <c r="G46" s="178">
        <f>G31-G9</f>
        <v>0</v>
      </c>
      <c r="H46" s="179">
        <f>H31-H9</f>
        <v>0</v>
      </c>
      <c r="I46" s="178">
        <f>I31-I9</f>
        <v>0</v>
      </c>
    </row>
  </sheetData>
  <sheetProtection/>
  <mergeCells count="2">
    <mergeCell ref="A6:A7"/>
    <mergeCell ref="E6:F6"/>
  </mergeCells>
  <printOptions/>
  <pageMargins left="0.7083333333333334" right="0.7083333333333334" top="0.7875" bottom="0.7875" header="0.5118055555555556" footer="0.5118055555555556"/>
  <pageSetup fitToHeight="1" fitToWidth="1" horizontalDpi="300" verticalDpi="3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49"/>
  <sheetViews>
    <sheetView zoomScalePageLayoutView="0" workbookViewId="0" topLeftCell="A1">
      <selection activeCell="L12" sqref="L12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4.42187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7109375" style="52" customWidth="1"/>
    <col min="10" max="10" width="10.140625" style="52" customWidth="1"/>
    <col min="11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 t="s">
        <v>299</v>
      </c>
      <c r="D2" s="47"/>
      <c r="F2" s="180"/>
      <c r="G2" s="53"/>
    </row>
    <row r="3" spans="1:18" ht="13.5" customHeight="1">
      <c r="A3" s="51"/>
      <c r="C3" s="53"/>
      <c r="D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300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5" t="s">
        <v>0</v>
      </c>
      <c r="F6" s="436"/>
      <c r="G6" s="56" t="s">
        <v>232</v>
      </c>
      <c r="H6" s="55" t="s">
        <v>341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59"/>
      <c r="E7" s="381" t="s">
        <v>233</v>
      </c>
      <c r="F7" s="57" t="s">
        <v>4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104980.5</v>
      </c>
      <c r="E9" s="377">
        <f>SUM(E10:E30)</f>
        <v>54721</v>
      </c>
      <c r="F9" s="153">
        <f>SUM(F10:F30)</f>
        <v>38983</v>
      </c>
      <c r="G9" s="154">
        <f>SUM(G10:G30)</f>
        <v>11276.5</v>
      </c>
      <c r="H9" s="155">
        <f>SUM(H10:H30)</f>
        <v>0</v>
      </c>
      <c r="I9" s="156">
        <f>SUM(I10:I30)</f>
        <v>104980.5</v>
      </c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4500</v>
      </c>
      <c r="E10" s="376">
        <v>1500</v>
      </c>
      <c r="F10" s="161">
        <v>1200</v>
      </c>
      <c r="G10" s="162">
        <v>1800</v>
      </c>
      <c r="H10" s="163">
        <v>0</v>
      </c>
      <c r="I10" s="164">
        <f aca="true" t="shared" si="1" ref="I10:I45">E10+F10+G10+H10</f>
        <v>4500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3840</v>
      </c>
      <c r="E11" s="403">
        <v>890</v>
      </c>
      <c r="F11" s="66">
        <v>2900</v>
      </c>
      <c r="G11" s="124">
        <v>50</v>
      </c>
      <c r="H11" s="61">
        <v>0</v>
      </c>
      <c r="I11" s="62">
        <f t="shared" si="1"/>
        <v>3840</v>
      </c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0</v>
      </c>
      <c r="E12" s="403">
        <v>0</v>
      </c>
      <c r="F12" s="66">
        <v>0</v>
      </c>
      <c r="G12" s="124">
        <v>0</v>
      </c>
      <c r="H12" s="61">
        <v>0</v>
      </c>
      <c r="I12" s="62">
        <f t="shared" si="1"/>
        <v>0</v>
      </c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1280</v>
      </c>
      <c r="E13" s="403">
        <v>660</v>
      </c>
      <c r="F13" s="66">
        <v>620</v>
      </c>
      <c r="G13" s="124">
        <v>0</v>
      </c>
      <c r="H13" s="61">
        <v>0</v>
      </c>
      <c r="I13" s="62">
        <f t="shared" si="1"/>
        <v>1280</v>
      </c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1559</v>
      </c>
      <c r="E14" s="403">
        <v>414</v>
      </c>
      <c r="F14" s="66">
        <v>1140</v>
      </c>
      <c r="G14" s="124">
        <v>5</v>
      </c>
      <c r="H14" s="61">
        <v>0</v>
      </c>
      <c r="I14" s="62">
        <f t="shared" si="1"/>
        <v>1559</v>
      </c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250</v>
      </c>
      <c r="E15" s="403">
        <v>0</v>
      </c>
      <c r="F15" s="66">
        <v>250</v>
      </c>
      <c r="G15" s="124">
        <v>0</v>
      </c>
      <c r="H15" s="61">
        <v>0</v>
      </c>
      <c r="I15" s="62">
        <f t="shared" si="1"/>
        <v>250</v>
      </c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7684</v>
      </c>
      <c r="E16" s="403">
        <v>1300</v>
      </c>
      <c r="F16" s="66">
        <v>5293</v>
      </c>
      <c r="G16" s="124">
        <v>1091</v>
      </c>
      <c r="H16" s="61">
        <v>0</v>
      </c>
      <c r="I16" s="62">
        <f t="shared" si="1"/>
        <v>7684</v>
      </c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44748</v>
      </c>
      <c r="E17" s="403">
        <v>35950</v>
      </c>
      <c r="F17" s="66">
        <v>2700</v>
      </c>
      <c r="G17" s="124">
        <v>6098</v>
      </c>
      <c r="H17" s="61">
        <v>0</v>
      </c>
      <c r="I17" s="62">
        <f t="shared" si="1"/>
        <v>44748</v>
      </c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14905</v>
      </c>
      <c r="E18" s="404">
        <v>12078</v>
      </c>
      <c r="F18" s="68">
        <v>701</v>
      </c>
      <c r="G18" s="124">
        <v>2126</v>
      </c>
      <c r="H18" s="61">
        <v>0</v>
      </c>
      <c r="I18" s="62">
        <f t="shared" si="1"/>
        <v>14905</v>
      </c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19</v>
      </c>
      <c r="E19" s="404">
        <v>0</v>
      </c>
      <c r="F19" s="68">
        <v>19</v>
      </c>
      <c r="G19" s="124">
        <v>0</v>
      </c>
      <c r="H19" s="61">
        <v>0</v>
      </c>
      <c r="I19" s="62">
        <f t="shared" si="1"/>
        <v>19</v>
      </c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1055</v>
      </c>
      <c r="E20" s="404">
        <v>315</v>
      </c>
      <c r="F20" s="68">
        <v>640</v>
      </c>
      <c r="G20" s="124">
        <v>100</v>
      </c>
      <c r="H20" s="61">
        <v>0</v>
      </c>
      <c r="I20" s="62">
        <f t="shared" si="1"/>
        <v>1055</v>
      </c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7</v>
      </c>
      <c r="E21" s="404">
        <v>0</v>
      </c>
      <c r="F21" s="68">
        <v>7</v>
      </c>
      <c r="G21" s="124">
        <v>0</v>
      </c>
      <c r="H21" s="61">
        <v>0</v>
      </c>
      <c r="I21" s="62">
        <f t="shared" si="1"/>
        <v>7</v>
      </c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15</v>
      </c>
      <c r="E22" s="403">
        <v>15</v>
      </c>
      <c r="F22" s="66">
        <v>0</v>
      </c>
      <c r="G22" s="124">
        <v>0</v>
      </c>
      <c r="H22" s="61">
        <v>0</v>
      </c>
      <c r="I22" s="62">
        <f t="shared" si="1"/>
        <v>15</v>
      </c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0</v>
      </c>
      <c r="E23" s="403">
        <v>0</v>
      </c>
      <c r="F23" s="66">
        <v>0</v>
      </c>
      <c r="G23" s="124">
        <v>0</v>
      </c>
      <c r="H23" s="61">
        <v>0</v>
      </c>
      <c r="I23" s="62">
        <f t="shared" si="1"/>
        <v>0</v>
      </c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73</v>
      </c>
      <c r="E24" s="403">
        <v>60</v>
      </c>
      <c r="F24" s="66">
        <v>13</v>
      </c>
      <c r="G24" s="124">
        <v>0</v>
      </c>
      <c r="H24" s="61">
        <v>0</v>
      </c>
      <c r="I24" s="62">
        <f t="shared" si="1"/>
        <v>73</v>
      </c>
      <c r="L24" s="54"/>
      <c r="M24" s="54"/>
      <c r="N24" s="54"/>
      <c r="O24" s="54"/>
      <c r="P24" s="54"/>
      <c r="Q24" s="54"/>
      <c r="R24" s="54"/>
    </row>
    <row r="25" spans="1:9" ht="10.5">
      <c r="A25" s="390">
        <v>16</v>
      </c>
      <c r="B25" s="396" t="s">
        <v>64</v>
      </c>
      <c r="C25" s="392" t="s">
        <v>65</v>
      </c>
      <c r="D25" s="385">
        <f t="shared" si="0"/>
        <v>100</v>
      </c>
      <c r="E25" s="403">
        <v>20</v>
      </c>
      <c r="F25" s="66">
        <v>80</v>
      </c>
      <c r="G25" s="124">
        <v>0</v>
      </c>
      <c r="H25" s="61">
        <v>0</v>
      </c>
      <c r="I25" s="62">
        <f>SUM(E25:H25)</f>
        <v>100</v>
      </c>
    </row>
    <row r="26" spans="1:9" ht="10.5">
      <c r="A26" s="390">
        <v>17</v>
      </c>
      <c r="B26" s="396" t="s">
        <v>33</v>
      </c>
      <c r="C26" s="392" t="s">
        <v>34</v>
      </c>
      <c r="D26" s="385">
        <f t="shared" si="0"/>
        <v>20206.5</v>
      </c>
      <c r="E26" s="406">
        <v>200</v>
      </c>
      <c r="F26" s="66">
        <v>20000</v>
      </c>
      <c r="G26" s="124">
        <v>6.5</v>
      </c>
      <c r="H26" s="61">
        <v>0</v>
      </c>
      <c r="I26" s="62">
        <f t="shared" si="1"/>
        <v>20206.5</v>
      </c>
    </row>
    <row r="27" spans="1:9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1974</v>
      </c>
      <c r="E27" s="404">
        <v>974</v>
      </c>
      <c r="F27" s="66">
        <v>1000</v>
      </c>
      <c r="G27" s="124">
        <v>0</v>
      </c>
      <c r="H27" s="61">
        <v>0</v>
      </c>
      <c r="I27" s="62">
        <f t="shared" si="1"/>
        <v>1974</v>
      </c>
    </row>
    <row r="28" spans="1:9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403">
        <v>0</v>
      </c>
      <c r="F28" s="66">
        <v>0</v>
      </c>
      <c r="G28" s="124">
        <v>0</v>
      </c>
      <c r="H28" s="61">
        <v>0</v>
      </c>
      <c r="I28" s="62">
        <f t="shared" si="1"/>
        <v>0</v>
      </c>
    </row>
    <row r="29" spans="1:9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25</v>
      </c>
      <c r="E29" s="403">
        <v>5</v>
      </c>
      <c r="F29" s="66">
        <v>20</v>
      </c>
      <c r="G29" s="124">
        <v>0</v>
      </c>
      <c r="H29" s="61">
        <v>0</v>
      </c>
      <c r="I29" s="62">
        <f t="shared" si="1"/>
        <v>25</v>
      </c>
    </row>
    <row r="30" spans="1:9" ht="11.25" thickBot="1">
      <c r="A30" s="391">
        <v>21</v>
      </c>
      <c r="B30" s="398" t="s">
        <v>41</v>
      </c>
      <c r="C30" s="394" t="s">
        <v>42</v>
      </c>
      <c r="D30" s="386">
        <f t="shared" si="0"/>
        <v>2740</v>
      </c>
      <c r="E30" s="405">
        <v>340</v>
      </c>
      <c r="F30" s="168">
        <v>2400</v>
      </c>
      <c r="G30" s="169">
        <v>0</v>
      </c>
      <c r="H30" s="61">
        <v>0</v>
      </c>
      <c r="I30" s="171">
        <f t="shared" si="1"/>
        <v>2740</v>
      </c>
    </row>
    <row r="31" spans="1:9" ht="11.25" thickBot="1">
      <c r="A31" s="172" t="s">
        <v>98</v>
      </c>
      <c r="B31" s="173" t="s">
        <v>43</v>
      </c>
      <c r="C31" s="373"/>
      <c r="D31" s="378">
        <f t="shared" si="0"/>
        <v>105190.5</v>
      </c>
      <c r="E31" s="377">
        <f>SUM(E32:E45)</f>
        <v>41366</v>
      </c>
      <c r="F31" s="153">
        <f>SUM(F32:F45)</f>
        <v>52548</v>
      </c>
      <c r="G31" s="154">
        <f>SUM(G32:G45)</f>
        <v>11276.5</v>
      </c>
      <c r="H31" s="155">
        <f>SUM(H32:H45)</f>
        <v>0</v>
      </c>
      <c r="I31" s="154">
        <f t="shared" si="1"/>
        <v>105190.5</v>
      </c>
    </row>
    <row r="32" spans="1:9" ht="10.5">
      <c r="A32" s="389">
        <v>1</v>
      </c>
      <c r="B32" s="395" t="s">
        <v>44</v>
      </c>
      <c r="C32" s="372" t="s">
        <v>45</v>
      </c>
      <c r="D32" s="384">
        <f t="shared" si="0"/>
        <v>0</v>
      </c>
      <c r="E32" s="376">
        <v>0</v>
      </c>
      <c r="F32" s="161">
        <v>0</v>
      </c>
      <c r="G32" s="162">
        <v>0</v>
      </c>
      <c r="H32" s="61">
        <v>0</v>
      </c>
      <c r="I32" s="164">
        <f t="shared" si="1"/>
        <v>0</v>
      </c>
    </row>
    <row r="33" spans="1:9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8200</v>
      </c>
      <c r="E33" s="403">
        <v>0</v>
      </c>
      <c r="F33" s="66">
        <v>8200</v>
      </c>
      <c r="G33" s="124">
        <v>0</v>
      </c>
      <c r="H33" s="61">
        <v>0</v>
      </c>
      <c r="I33" s="62">
        <f t="shared" si="1"/>
        <v>8200</v>
      </c>
    </row>
    <row r="34" spans="1:9" ht="10.5">
      <c r="A34" s="390">
        <v>3</v>
      </c>
      <c r="B34" s="396" t="s">
        <v>48</v>
      </c>
      <c r="C34" s="392" t="s">
        <v>49</v>
      </c>
      <c r="D34" s="385">
        <f t="shared" si="0"/>
        <v>43</v>
      </c>
      <c r="E34" s="403">
        <v>0</v>
      </c>
      <c r="F34" s="66">
        <v>43</v>
      </c>
      <c r="G34" s="124">
        <v>0</v>
      </c>
      <c r="H34" s="61">
        <v>0</v>
      </c>
      <c r="I34" s="62">
        <f t="shared" si="1"/>
        <v>43</v>
      </c>
    </row>
    <row r="35" spans="1:9" ht="10.5">
      <c r="A35" s="390">
        <v>4</v>
      </c>
      <c r="B35" s="396" t="s">
        <v>254</v>
      </c>
      <c r="C35" s="392" t="s">
        <v>255</v>
      </c>
      <c r="D35" s="385">
        <f t="shared" si="0"/>
        <v>0</v>
      </c>
      <c r="E35" s="403">
        <v>0</v>
      </c>
      <c r="F35" s="66">
        <v>0</v>
      </c>
      <c r="G35" s="124">
        <v>0</v>
      </c>
      <c r="H35" s="61">
        <v>0</v>
      </c>
      <c r="I35" s="62">
        <f t="shared" si="1"/>
        <v>0</v>
      </c>
    </row>
    <row r="36" spans="1:9" ht="10.5">
      <c r="A36" s="390">
        <v>5</v>
      </c>
      <c r="B36" s="396" t="s">
        <v>50</v>
      </c>
      <c r="C36" s="392" t="s">
        <v>51</v>
      </c>
      <c r="D36" s="385">
        <f t="shared" si="0"/>
        <v>0</v>
      </c>
      <c r="E36" s="403">
        <v>0</v>
      </c>
      <c r="F36" s="66">
        <v>0</v>
      </c>
      <c r="G36" s="124">
        <v>0</v>
      </c>
      <c r="H36" s="61">
        <v>0</v>
      </c>
      <c r="I36" s="62">
        <f t="shared" si="1"/>
        <v>0</v>
      </c>
    </row>
    <row r="37" spans="1:9" ht="10.5">
      <c r="A37" s="390">
        <v>6</v>
      </c>
      <c r="B37" s="396" t="s">
        <v>161</v>
      </c>
      <c r="C37" s="392" t="s">
        <v>253</v>
      </c>
      <c r="D37" s="385">
        <f t="shared" si="0"/>
        <v>350</v>
      </c>
      <c r="E37" s="403">
        <v>0</v>
      </c>
      <c r="F37" s="181">
        <v>350</v>
      </c>
      <c r="G37" s="124">
        <v>0</v>
      </c>
      <c r="H37" s="61">
        <v>0</v>
      </c>
      <c r="I37" s="62">
        <f t="shared" si="1"/>
        <v>350</v>
      </c>
    </row>
    <row r="38" spans="1:9" ht="10.5">
      <c r="A38" s="390">
        <v>7</v>
      </c>
      <c r="B38" s="396" t="s">
        <v>263</v>
      </c>
      <c r="C38" s="399" t="s">
        <v>99</v>
      </c>
      <c r="D38" s="385">
        <f t="shared" si="0"/>
        <v>0</v>
      </c>
      <c r="E38" s="406">
        <v>0</v>
      </c>
      <c r="F38" s="181">
        <v>0</v>
      </c>
      <c r="G38" s="124">
        <v>0</v>
      </c>
      <c r="H38" s="61">
        <v>0</v>
      </c>
      <c r="I38" s="62">
        <f t="shared" si="1"/>
        <v>0</v>
      </c>
    </row>
    <row r="39" spans="1:9" ht="10.5">
      <c r="A39" s="390">
        <v>8</v>
      </c>
      <c r="B39" s="396" t="s">
        <v>52</v>
      </c>
      <c r="C39" s="392" t="s">
        <v>32</v>
      </c>
      <c r="D39" s="385">
        <f t="shared" si="0"/>
        <v>4300</v>
      </c>
      <c r="E39" s="403">
        <v>0</v>
      </c>
      <c r="F39" s="181">
        <v>4300</v>
      </c>
      <c r="G39" s="124">
        <v>0</v>
      </c>
      <c r="H39" s="61">
        <v>0</v>
      </c>
      <c r="I39" s="62">
        <f t="shared" si="1"/>
        <v>4300</v>
      </c>
    </row>
    <row r="40" spans="1:9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13955</v>
      </c>
      <c r="E40" s="403">
        <v>0</v>
      </c>
      <c r="F40" s="181">
        <v>13955</v>
      </c>
      <c r="G40" s="124">
        <v>0</v>
      </c>
      <c r="H40" s="61">
        <v>0</v>
      </c>
      <c r="I40" s="62">
        <f t="shared" si="1"/>
        <v>13955</v>
      </c>
    </row>
    <row r="41" spans="1:9" ht="10.5">
      <c r="A41" s="390">
        <f t="shared" si="2"/>
        <v>10</v>
      </c>
      <c r="B41" s="396" t="s">
        <v>55</v>
      </c>
      <c r="C41" s="392" t="s">
        <v>260</v>
      </c>
      <c r="D41" s="385">
        <f t="shared" si="0"/>
        <v>2100</v>
      </c>
      <c r="E41" s="403">
        <v>0</v>
      </c>
      <c r="F41" s="181">
        <v>2100</v>
      </c>
      <c r="G41" s="124">
        <v>0</v>
      </c>
      <c r="H41" s="61">
        <v>0</v>
      </c>
      <c r="I41" s="62">
        <f t="shared" si="1"/>
        <v>2100</v>
      </c>
    </row>
    <row r="42" spans="1:9" ht="10.5">
      <c r="A42" s="390">
        <v>11</v>
      </c>
      <c r="B42" s="396" t="s">
        <v>56</v>
      </c>
      <c r="C42" s="392" t="s">
        <v>57</v>
      </c>
      <c r="D42" s="385">
        <f t="shared" si="0"/>
        <v>200</v>
      </c>
      <c r="E42" s="403">
        <v>0</v>
      </c>
      <c r="F42" s="181">
        <v>200</v>
      </c>
      <c r="G42" s="124">
        <v>0</v>
      </c>
      <c r="H42" s="61">
        <v>0</v>
      </c>
      <c r="I42" s="62">
        <f t="shared" si="1"/>
        <v>200</v>
      </c>
    </row>
    <row r="43" spans="1:9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31376.5</v>
      </c>
      <c r="E43" s="403">
        <v>0</v>
      </c>
      <c r="F43" s="181">
        <v>20100</v>
      </c>
      <c r="G43" s="124">
        <v>11276.5</v>
      </c>
      <c r="H43" s="61">
        <v>0</v>
      </c>
      <c r="I43" s="62">
        <f t="shared" si="1"/>
        <v>31376.5</v>
      </c>
    </row>
    <row r="44" spans="1:9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39066</v>
      </c>
      <c r="E44" s="407">
        <v>39066</v>
      </c>
      <c r="F44" s="71">
        <v>0</v>
      </c>
      <c r="G44" s="124">
        <v>0</v>
      </c>
      <c r="H44" s="61">
        <v>0</v>
      </c>
      <c r="I44" s="62">
        <f t="shared" si="1"/>
        <v>39066</v>
      </c>
    </row>
    <row r="45" spans="1:9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5600</v>
      </c>
      <c r="E45" s="407">
        <v>2300</v>
      </c>
      <c r="F45" s="168">
        <v>3300</v>
      </c>
      <c r="G45" s="169">
        <v>0</v>
      </c>
      <c r="H45" s="61">
        <v>0</v>
      </c>
      <c r="I45" s="171">
        <f t="shared" si="1"/>
        <v>5600</v>
      </c>
    </row>
    <row r="46" spans="1:9" ht="11.25" thickBot="1">
      <c r="A46" s="176">
        <f t="shared" si="2"/>
        <v>15</v>
      </c>
      <c r="B46" s="401" t="s">
        <v>62</v>
      </c>
      <c r="C46" s="374"/>
      <c r="D46" s="379">
        <f t="shared" si="0"/>
        <v>210</v>
      </c>
      <c r="E46" s="383">
        <f>E31-E9</f>
        <v>-13355</v>
      </c>
      <c r="F46" s="177">
        <f>F31-F9</f>
        <v>13565</v>
      </c>
      <c r="G46" s="178">
        <f>G31-G9</f>
        <v>0</v>
      </c>
      <c r="H46" s="179">
        <f>H31-H9</f>
        <v>0</v>
      </c>
      <c r="I46" s="178">
        <f>I31-I9</f>
        <v>210</v>
      </c>
    </row>
    <row r="49" ht="10.5">
      <c r="E49" s="67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5118110236220472" right="0.5118110236220472" top="0.3937007874015748" bottom="0.1968503937007874" header="0.31496062992125984" footer="0.31496062992125984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zoomScalePageLayoutView="0" workbookViewId="0" topLeftCell="A1">
      <selection activeCell="K21" sqref="K21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4.14062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140625" style="52" customWidth="1"/>
    <col min="10" max="10" width="10.140625" style="52" customWidth="1"/>
    <col min="11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 t="s">
        <v>251</v>
      </c>
      <c r="D2" s="47"/>
      <c r="F2" s="180"/>
      <c r="G2" s="53"/>
    </row>
    <row r="3" spans="1:18" ht="13.5" customHeight="1">
      <c r="A3" s="51"/>
      <c r="C3" s="53"/>
      <c r="D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262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5" t="s">
        <v>0</v>
      </c>
      <c r="F6" s="436"/>
      <c r="G6" s="56" t="s">
        <v>232</v>
      </c>
      <c r="H6" s="55" t="s">
        <v>341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59"/>
      <c r="E7" s="381" t="s">
        <v>233</v>
      </c>
      <c r="F7" s="57" t="s">
        <v>4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24853</v>
      </c>
      <c r="E9" s="377">
        <f>SUM(E10:E30)</f>
        <v>17850</v>
      </c>
      <c r="F9" s="153">
        <f>SUM(F10:F30)</f>
        <v>0</v>
      </c>
      <c r="G9" s="154">
        <f>SUM(G10:G30)</f>
        <v>7003</v>
      </c>
      <c r="H9" s="155">
        <f>SUM(H10:H30)</f>
        <v>0</v>
      </c>
      <c r="I9" s="156">
        <f>SUM(I10:I30)</f>
        <v>24853</v>
      </c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1293</v>
      </c>
      <c r="E10" s="376">
        <v>430</v>
      </c>
      <c r="F10" s="161">
        <v>0</v>
      </c>
      <c r="G10" s="162">
        <v>863</v>
      </c>
      <c r="H10" s="163">
        <v>0</v>
      </c>
      <c r="I10" s="164">
        <f aca="true" t="shared" si="1" ref="I10:I45">E10+F10+G10+H10</f>
        <v>1293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0</v>
      </c>
      <c r="E11" s="403">
        <v>0</v>
      </c>
      <c r="F11" s="66">
        <v>0</v>
      </c>
      <c r="G11" s="124">
        <v>0</v>
      </c>
      <c r="H11" s="61">
        <v>0</v>
      </c>
      <c r="I11" s="62">
        <f t="shared" si="1"/>
        <v>0</v>
      </c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0</v>
      </c>
      <c r="E12" s="403">
        <v>0</v>
      </c>
      <c r="F12" s="66">
        <v>0</v>
      </c>
      <c r="G12" s="124">
        <v>0</v>
      </c>
      <c r="H12" s="61">
        <v>0</v>
      </c>
      <c r="I12" s="62">
        <f t="shared" si="1"/>
        <v>0</v>
      </c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50</v>
      </c>
      <c r="E13" s="403">
        <v>50</v>
      </c>
      <c r="F13" s="66">
        <v>0</v>
      </c>
      <c r="G13" s="124">
        <v>0</v>
      </c>
      <c r="H13" s="61">
        <v>0</v>
      </c>
      <c r="I13" s="62">
        <f t="shared" si="1"/>
        <v>50</v>
      </c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120</v>
      </c>
      <c r="E14" s="403">
        <v>120</v>
      </c>
      <c r="F14" s="66">
        <v>0</v>
      </c>
      <c r="G14" s="124">
        <v>0</v>
      </c>
      <c r="H14" s="61">
        <v>0</v>
      </c>
      <c r="I14" s="62">
        <f t="shared" si="1"/>
        <v>120</v>
      </c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0</v>
      </c>
      <c r="E15" s="403">
        <v>0</v>
      </c>
      <c r="F15" s="66">
        <v>0</v>
      </c>
      <c r="G15" s="124">
        <v>0</v>
      </c>
      <c r="H15" s="61">
        <v>0</v>
      </c>
      <c r="I15" s="62">
        <f t="shared" si="1"/>
        <v>0</v>
      </c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900</v>
      </c>
      <c r="E16" s="403">
        <v>500</v>
      </c>
      <c r="F16" s="66">
        <v>0</v>
      </c>
      <c r="G16" s="124">
        <v>400</v>
      </c>
      <c r="H16" s="61">
        <v>0</v>
      </c>
      <c r="I16" s="62">
        <f t="shared" si="1"/>
        <v>900</v>
      </c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15920</v>
      </c>
      <c r="E17" s="403">
        <v>11720</v>
      </c>
      <c r="F17" s="66">
        <v>0</v>
      </c>
      <c r="G17" s="124">
        <v>4200</v>
      </c>
      <c r="H17" s="61">
        <v>0</v>
      </c>
      <c r="I17" s="62">
        <f t="shared" si="1"/>
        <v>15920</v>
      </c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5544</v>
      </c>
      <c r="E18" s="404">
        <v>4074</v>
      </c>
      <c r="F18" s="66">
        <v>0</v>
      </c>
      <c r="G18" s="124">
        <v>1470</v>
      </c>
      <c r="H18" s="61">
        <v>0</v>
      </c>
      <c r="I18" s="62">
        <f t="shared" si="1"/>
        <v>5544</v>
      </c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70</v>
      </c>
      <c r="E19" s="404">
        <v>70</v>
      </c>
      <c r="F19" s="66">
        <v>0</v>
      </c>
      <c r="G19" s="124">
        <v>0</v>
      </c>
      <c r="H19" s="61">
        <v>0</v>
      </c>
      <c r="I19" s="62">
        <f t="shared" si="1"/>
        <v>70</v>
      </c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158</v>
      </c>
      <c r="E20" s="404">
        <v>88</v>
      </c>
      <c r="F20" s="66">
        <v>0</v>
      </c>
      <c r="G20" s="124">
        <v>70</v>
      </c>
      <c r="H20" s="61">
        <v>0</v>
      </c>
      <c r="I20" s="62">
        <f t="shared" si="1"/>
        <v>158</v>
      </c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70</v>
      </c>
      <c r="E21" s="404">
        <v>70</v>
      </c>
      <c r="F21" s="66">
        <v>0</v>
      </c>
      <c r="G21" s="124">
        <v>0</v>
      </c>
      <c r="H21" s="61">
        <v>0</v>
      </c>
      <c r="I21" s="62">
        <f t="shared" si="1"/>
        <v>70</v>
      </c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3</v>
      </c>
      <c r="E22" s="403">
        <v>3</v>
      </c>
      <c r="F22" s="66">
        <v>0</v>
      </c>
      <c r="G22" s="124">
        <v>0</v>
      </c>
      <c r="H22" s="61">
        <v>0</v>
      </c>
      <c r="I22" s="62">
        <f t="shared" si="1"/>
        <v>3</v>
      </c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0</v>
      </c>
      <c r="E23" s="403">
        <v>0</v>
      </c>
      <c r="F23" s="66">
        <v>0</v>
      </c>
      <c r="G23" s="124">
        <v>0</v>
      </c>
      <c r="H23" s="61">
        <v>0</v>
      </c>
      <c r="I23" s="62">
        <f t="shared" si="1"/>
        <v>0</v>
      </c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0</v>
      </c>
      <c r="E24" s="403">
        <v>0</v>
      </c>
      <c r="F24" s="66">
        <v>0</v>
      </c>
      <c r="G24" s="124">
        <v>0</v>
      </c>
      <c r="H24" s="61">
        <v>0</v>
      </c>
      <c r="I24" s="62">
        <f t="shared" si="1"/>
        <v>0</v>
      </c>
      <c r="L24" s="54"/>
      <c r="M24" s="54"/>
      <c r="N24" s="54"/>
      <c r="O24" s="54"/>
      <c r="P24" s="54"/>
      <c r="Q24" s="54"/>
      <c r="R24" s="54"/>
    </row>
    <row r="25" spans="1:9" ht="10.5">
      <c r="A25" s="390">
        <v>16</v>
      </c>
      <c r="B25" s="396" t="s">
        <v>64</v>
      </c>
      <c r="C25" s="392" t="s">
        <v>65</v>
      </c>
      <c r="D25" s="385">
        <f t="shared" si="0"/>
        <v>0</v>
      </c>
      <c r="E25" s="403">
        <v>0</v>
      </c>
      <c r="F25" s="66">
        <v>0</v>
      </c>
      <c r="G25" s="124">
        <v>0</v>
      </c>
      <c r="H25" s="61">
        <v>0</v>
      </c>
      <c r="I25" s="62">
        <f>SUM(E25:H25)</f>
        <v>0</v>
      </c>
    </row>
    <row r="26" spans="1:9" ht="10.5">
      <c r="A26" s="390">
        <v>17</v>
      </c>
      <c r="B26" s="396" t="s">
        <v>33</v>
      </c>
      <c r="C26" s="392" t="s">
        <v>34</v>
      </c>
      <c r="D26" s="385">
        <f t="shared" si="0"/>
        <v>55</v>
      </c>
      <c r="E26" s="406">
        <v>55</v>
      </c>
      <c r="F26" s="66">
        <v>0</v>
      </c>
      <c r="G26" s="124">
        <v>0</v>
      </c>
      <c r="H26" s="61">
        <v>0</v>
      </c>
      <c r="I26" s="62">
        <f t="shared" si="1"/>
        <v>55</v>
      </c>
    </row>
    <row r="27" spans="1:9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350</v>
      </c>
      <c r="E27" s="404">
        <v>350</v>
      </c>
      <c r="F27" s="66">
        <v>0</v>
      </c>
      <c r="G27" s="124">
        <v>0</v>
      </c>
      <c r="H27" s="61">
        <v>0</v>
      </c>
      <c r="I27" s="62">
        <f t="shared" si="1"/>
        <v>350</v>
      </c>
    </row>
    <row r="28" spans="1:9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403">
        <v>0</v>
      </c>
      <c r="F28" s="66">
        <v>0</v>
      </c>
      <c r="G28" s="124">
        <v>0</v>
      </c>
      <c r="H28" s="61">
        <v>0</v>
      </c>
      <c r="I28" s="62">
        <f t="shared" si="1"/>
        <v>0</v>
      </c>
    </row>
    <row r="29" spans="1:9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45</v>
      </c>
      <c r="E29" s="403">
        <v>45</v>
      </c>
      <c r="F29" s="66">
        <v>0</v>
      </c>
      <c r="G29" s="124">
        <v>0</v>
      </c>
      <c r="H29" s="61">
        <v>0</v>
      </c>
      <c r="I29" s="62">
        <f t="shared" si="1"/>
        <v>45</v>
      </c>
    </row>
    <row r="30" spans="1:9" ht="11.25" thickBot="1">
      <c r="A30" s="391">
        <v>21</v>
      </c>
      <c r="B30" s="398" t="s">
        <v>41</v>
      </c>
      <c r="C30" s="394" t="s">
        <v>42</v>
      </c>
      <c r="D30" s="386">
        <f t="shared" si="0"/>
        <v>275</v>
      </c>
      <c r="E30" s="405">
        <v>275</v>
      </c>
      <c r="F30" s="66">
        <v>0</v>
      </c>
      <c r="G30" s="169">
        <v>0</v>
      </c>
      <c r="H30" s="170">
        <v>0</v>
      </c>
      <c r="I30" s="171">
        <f t="shared" si="1"/>
        <v>275</v>
      </c>
    </row>
    <row r="31" spans="1:9" ht="11.25" thickBot="1">
      <c r="A31" s="172" t="s">
        <v>98</v>
      </c>
      <c r="B31" s="173" t="s">
        <v>43</v>
      </c>
      <c r="C31" s="373"/>
      <c r="D31" s="378">
        <f t="shared" si="0"/>
        <v>24853</v>
      </c>
      <c r="E31" s="377">
        <f>SUM(E32:E45)</f>
        <v>16400</v>
      </c>
      <c r="F31" s="153">
        <f>SUM(F32:F45)</f>
        <v>1450</v>
      </c>
      <c r="G31" s="154">
        <f>SUM(G32:G45)</f>
        <v>7003</v>
      </c>
      <c r="H31" s="155">
        <f>SUM(H32:H45)</f>
        <v>0</v>
      </c>
      <c r="I31" s="154">
        <f t="shared" si="1"/>
        <v>24853</v>
      </c>
    </row>
    <row r="32" spans="1:9" ht="10.5">
      <c r="A32" s="389">
        <v>1</v>
      </c>
      <c r="B32" s="395" t="s">
        <v>44</v>
      </c>
      <c r="C32" s="372" t="s">
        <v>45</v>
      </c>
      <c r="D32" s="384">
        <f t="shared" si="0"/>
        <v>0</v>
      </c>
      <c r="E32" s="376">
        <v>0</v>
      </c>
      <c r="F32" s="161">
        <v>0</v>
      </c>
      <c r="G32" s="162">
        <v>0</v>
      </c>
      <c r="H32" s="163">
        <v>0</v>
      </c>
      <c r="I32" s="164">
        <f t="shared" si="1"/>
        <v>0</v>
      </c>
    </row>
    <row r="33" spans="1:9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800</v>
      </c>
      <c r="E33" s="403">
        <v>0</v>
      </c>
      <c r="F33" s="66">
        <v>800</v>
      </c>
      <c r="G33" s="124">
        <v>0</v>
      </c>
      <c r="H33" s="61">
        <v>0</v>
      </c>
      <c r="I33" s="62">
        <f t="shared" si="1"/>
        <v>800</v>
      </c>
    </row>
    <row r="34" spans="1:9" ht="10.5">
      <c r="A34" s="390">
        <v>3</v>
      </c>
      <c r="B34" s="396" t="s">
        <v>48</v>
      </c>
      <c r="C34" s="392" t="s">
        <v>49</v>
      </c>
      <c r="D34" s="385">
        <f t="shared" si="0"/>
        <v>0</v>
      </c>
      <c r="E34" s="403">
        <v>0</v>
      </c>
      <c r="F34" s="66">
        <v>0</v>
      </c>
      <c r="G34" s="124">
        <v>0</v>
      </c>
      <c r="H34" s="61">
        <v>0</v>
      </c>
      <c r="I34" s="62">
        <f t="shared" si="1"/>
        <v>0</v>
      </c>
    </row>
    <row r="35" spans="1:9" ht="10.5">
      <c r="A35" s="390">
        <v>4</v>
      </c>
      <c r="B35" s="396" t="s">
        <v>254</v>
      </c>
      <c r="C35" s="392" t="s">
        <v>255</v>
      </c>
      <c r="D35" s="385">
        <f t="shared" si="0"/>
        <v>0</v>
      </c>
      <c r="E35" s="403">
        <v>0</v>
      </c>
      <c r="F35" s="66">
        <v>0</v>
      </c>
      <c r="G35" s="124">
        <v>0</v>
      </c>
      <c r="H35" s="61">
        <v>0</v>
      </c>
      <c r="I35" s="62">
        <f t="shared" si="1"/>
        <v>0</v>
      </c>
    </row>
    <row r="36" spans="1:9" ht="10.5">
      <c r="A36" s="390">
        <v>5</v>
      </c>
      <c r="B36" s="396" t="s">
        <v>50</v>
      </c>
      <c r="C36" s="392" t="s">
        <v>51</v>
      </c>
      <c r="D36" s="385">
        <f t="shared" si="0"/>
        <v>0</v>
      </c>
      <c r="E36" s="403">
        <v>0</v>
      </c>
      <c r="F36" s="66">
        <v>0</v>
      </c>
      <c r="G36" s="124">
        <v>0</v>
      </c>
      <c r="H36" s="61">
        <v>0</v>
      </c>
      <c r="I36" s="62">
        <f t="shared" si="1"/>
        <v>0</v>
      </c>
    </row>
    <row r="37" spans="1:9" ht="10.5">
      <c r="A37" s="390">
        <v>6</v>
      </c>
      <c r="B37" s="396" t="s">
        <v>161</v>
      </c>
      <c r="C37" s="392" t="s">
        <v>253</v>
      </c>
      <c r="D37" s="385">
        <f t="shared" si="0"/>
        <v>0</v>
      </c>
      <c r="E37" s="403">
        <v>0</v>
      </c>
      <c r="F37" s="181">
        <v>0</v>
      </c>
      <c r="G37" s="124">
        <v>0</v>
      </c>
      <c r="H37" s="61">
        <v>0</v>
      </c>
      <c r="I37" s="62">
        <f t="shared" si="1"/>
        <v>0</v>
      </c>
    </row>
    <row r="38" spans="1:9" ht="10.5">
      <c r="A38" s="390">
        <v>7</v>
      </c>
      <c r="B38" s="396" t="s">
        <v>263</v>
      </c>
      <c r="C38" s="399" t="s">
        <v>99</v>
      </c>
      <c r="D38" s="385">
        <f t="shared" si="0"/>
        <v>500</v>
      </c>
      <c r="E38" s="406">
        <v>0</v>
      </c>
      <c r="F38" s="181">
        <v>500</v>
      </c>
      <c r="G38" s="124">
        <v>0</v>
      </c>
      <c r="H38" s="61">
        <v>0</v>
      </c>
      <c r="I38" s="62">
        <f t="shared" si="1"/>
        <v>500</v>
      </c>
    </row>
    <row r="39" spans="1:9" ht="10.5">
      <c r="A39" s="390">
        <v>8</v>
      </c>
      <c r="B39" s="396" t="s">
        <v>52</v>
      </c>
      <c r="C39" s="392" t="s">
        <v>32</v>
      </c>
      <c r="D39" s="385">
        <f t="shared" si="0"/>
        <v>0</v>
      </c>
      <c r="E39" s="403">
        <v>0</v>
      </c>
      <c r="F39" s="181">
        <v>0</v>
      </c>
      <c r="G39" s="124">
        <v>0</v>
      </c>
      <c r="H39" s="61">
        <v>0</v>
      </c>
      <c r="I39" s="62">
        <f t="shared" si="1"/>
        <v>0</v>
      </c>
    </row>
    <row r="40" spans="1:9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0</v>
      </c>
      <c r="E40" s="403">
        <v>0</v>
      </c>
      <c r="F40" s="181">
        <v>0</v>
      </c>
      <c r="G40" s="124">
        <v>0</v>
      </c>
      <c r="H40" s="61">
        <v>0</v>
      </c>
      <c r="I40" s="62">
        <f t="shared" si="1"/>
        <v>0</v>
      </c>
    </row>
    <row r="41" spans="1:9" ht="10.5">
      <c r="A41" s="390">
        <f t="shared" si="2"/>
        <v>10</v>
      </c>
      <c r="B41" s="396" t="s">
        <v>55</v>
      </c>
      <c r="C41" s="392" t="s">
        <v>260</v>
      </c>
      <c r="D41" s="385">
        <f t="shared" si="0"/>
        <v>150</v>
      </c>
      <c r="E41" s="403">
        <v>0</v>
      </c>
      <c r="F41" s="181">
        <v>150</v>
      </c>
      <c r="G41" s="124">
        <v>0</v>
      </c>
      <c r="H41" s="61">
        <v>0</v>
      </c>
      <c r="I41" s="62">
        <f t="shared" si="1"/>
        <v>150</v>
      </c>
    </row>
    <row r="42" spans="1:9" ht="10.5">
      <c r="A42" s="390">
        <v>11</v>
      </c>
      <c r="B42" s="396" t="s">
        <v>56</v>
      </c>
      <c r="C42" s="392" t="s">
        <v>57</v>
      </c>
      <c r="D42" s="385">
        <f t="shared" si="0"/>
        <v>0</v>
      </c>
      <c r="E42" s="403">
        <v>0</v>
      </c>
      <c r="F42" s="181">
        <v>0</v>
      </c>
      <c r="G42" s="124">
        <v>0</v>
      </c>
      <c r="H42" s="61">
        <v>0</v>
      </c>
      <c r="I42" s="62">
        <f t="shared" si="1"/>
        <v>0</v>
      </c>
    </row>
    <row r="43" spans="1:9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7003</v>
      </c>
      <c r="E43" s="403">
        <v>0</v>
      </c>
      <c r="F43" s="181">
        <v>0</v>
      </c>
      <c r="G43" s="124">
        <v>7003</v>
      </c>
      <c r="H43" s="61">
        <v>0</v>
      </c>
      <c r="I43" s="62">
        <f t="shared" si="1"/>
        <v>7003</v>
      </c>
    </row>
    <row r="44" spans="1:9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16400</v>
      </c>
      <c r="E44" s="407">
        <v>16400</v>
      </c>
      <c r="F44" s="71">
        <v>0</v>
      </c>
      <c r="G44" s="124">
        <v>0</v>
      </c>
      <c r="H44" s="61">
        <v>0</v>
      </c>
      <c r="I44" s="62">
        <f t="shared" si="1"/>
        <v>16400</v>
      </c>
    </row>
    <row r="45" spans="1:9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0</v>
      </c>
      <c r="E45" s="405">
        <v>0</v>
      </c>
      <c r="F45" s="168">
        <v>0</v>
      </c>
      <c r="G45" s="169">
        <v>0</v>
      </c>
      <c r="H45" s="170">
        <v>0</v>
      </c>
      <c r="I45" s="171">
        <f t="shared" si="1"/>
        <v>0</v>
      </c>
    </row>
    <row r="46" spans="1:9" ht="11.25" thickBot="1">
      <c r="A46" s="176">
        <f t="shared" si="2"/>
        <v>15</v>
      </c>
      <c r="B46" s="401" t="s">
        <v>62</v>
      </c>
      <c r="C46" s="374"/>
      <c r="D46" s="379">
        <f t="shared" si="0"/>
        <v>0</v>
      </c>
      <c r="E46" s="383">
        <f>E31-E9</f>
        <v>-1450</v>
      </c>
      <c r="F46" s="177">
        <f>F31-F9</f>
        <v>1450</v>
      </c>
      <c r="G46" s="178">
        <f>G31-G9</f>
        <v>0</v>
      </c>
      <c r="H46" s="179">
        <f>H31-H9</f>
        <v>0</v>
      </c>
      <c r="I46" s="178">
        <f>I31-I9</f>
        <v>0</v>
      </c>
    </row>
    <row r="100" ht="10.5"/>
    <row r="101" ht="10.5"/>
    <row r="102" ht="10.5"/>
    <row r="103" ht="10.5"/>
    <row r="104" ht="10.5"/>
    <row r="107" ht="10.5"/>
    <row r="108" ht="10.5"/>
    <row r="109" ht="10.5"/>
    <row r="110" ht="10.5"/>
    <row r="111" ht="10.5"/>
    <row r="112" ht="10.5"/>
    <row r="114" ht="10.5"/>
    <row r="115" ht="10.5"/>
    <row r="132" ht="10.5"/>
  </sheetData>
  <sheetProtection/>
  <mergeCells count="2">
    <mergeCell ref="A6:A7"/>
    <mergeCell ref="E6:F6"/>
  </mergeCells>
  <printOptions horizontalCentered="1"/>
  <pageMargins left="0.5118110236220472" right="0.5118110236220472" top="0.3937007874015748" bottom="0.1968503937007874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zoomScalePageLayoutView="0" workbookViewId="0" topLeftCell="A1">
      <selection activeCell="K12" sqref="K12:L12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4.0039062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7109375" style="52" customWidth="1"/>
    <col min="10" max="10" width="10.140625" style="52" customWidth="1"/>
    <col min="11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 t="s">
        <v>251</v>
      </c>
      <c r="D2" s="47"/>
      <c r="F2" s="180"/>
      <c r="G2" s="53"/>
    </row>
    <row r="3" spans="1:18" ht="13.5" customHeight="1">
      <c r="A3" s="51"/>
      <c r="C3" s="53"/>
      <c r="D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237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7" t="s">
        <v>0</v>
      </c>
      <c r="F6" s="438"/>
      <c r="G6" s="56" t="s">
        <v>232</v>
      </c>
      <c r="H6" s="55" t="s">
        <v>341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59"/>
      <c r="E7" s="381" t="s">
        <v>233</v>
      </c>
      <c r="F7" s="57" t="s">
        <v>4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20428</v>
      </c>
      <c r="E9" s="377">
        <f>SUM(E10:E30)</f>
        <v>7177</v>
      </c>
      <c r="F9" s="153">
        <f>SUM(F10:F30)</f>
        <v>13251</v>
      </c>
      <c r="G9" s="154">
        <f>SUM(G10:G30)</f>
        <v>0</v>
      </c>
      <c r="H9" s="155">
        <f>SUM(H10:H30)</f>
        <v>438</v>
      </c>
      <c r="I9" s="156">
        <f>SUM(I10:I30)</f>
        <v>20866</v>
      </c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2000</v>
      </c>
      <c r="E10" s="376">
        <v>0</v>
      </c>
      <c r="F10" s="161">
        <v>2000</v>
      </c>
      <c r="G10" s="162">
        <v>0</v>
      </c>
      <c r="H10" s="163">
        <v>20</v>
      </c>
      <c r="I10" s="164">
        <f aca="true" t="shared" si="1" ref="I10:I45">E10+F10+G10+H10</f>
        <v>2020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0</v>
      </c>
      <c r="E11" s="403">
        <v>0</v>
      </c>
      <c r="F11" s="66">
        <v>0</v>
      </c>
      <c r="G11" s="124">
        <v>0</v>
      </c>
      <c r="H11" s="61">
        <v>0</v>
      </c>
      <c r="I11" s="62">
        <f t="shared" si="1"/>
        <v>0</v>
      </c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1200</v>
      </c>
      <c r="E12" s="403">
        <v>0</v>
      </c>
      <c r="F12" s="66">
        <v>1200</v>
      </c>
      <c r="G12" s="124">
        <v>0</v>
      </c>
      <c r="H12" s="61">
        <v>0</v>
      </c>
      <c r="I12" s="62">
        <f t="shared" si="1"/>
        <v>1200</v>
      </c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60</v>
      </c>
      <c r="E13" s="403">
        <v>0</v>
      </c>
      <c r="F13" s="66">
        <v>60</v>
      </c>
      <c r="G13" s="124">
        <v>0</v>
      </c>
      <c r="H13" s="61">
        <v>5</v>
      </c>
      <c r="I13" s="62">
        <f t="shared" si="1"/>
        <v>65</v>
      </c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100</v>
      </c>
      <c r="E14" s="403">
        <v>0</v>
      </c>
      <c r="F14" s="66">
        <v>100</v>
      </c>
      <c r="G14" s="124">
        <v>0</v>
      </c>
      <c r="H14" s="61">
        <v>5</v>
      </c>
      <c r="I14" s="62">
        <f t="shared" si="1"/>
        <v>105</v>
      </c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5</v>
      </c>
      <c r="E15" s="403">
        <v>0</v>
      </c>
      <c r="F15" s="66">
        <v>5</v>
      </c>
      <c r="G15" s="124">
        <v>0</v>
      </c>
      <c r="H15" s="61">
        <v>5</v>
      </c>
      <c r="I15" s="62">
        <f t="shared" si="1"/>
        <v>10</v>
      </c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8000</v>
      </c>
      <c r="E16" s="403">
        <v>0</v>
      </c>
      <c r="F16" s="66">
        <v>8000</v>
      </c>
      <c r="G16" s="124">
        <v>0</v>
      </c>
      <c r="H16" s="61">
        <v>0</v>
      </c>
      <c r="I16" s="62">
        <f t="shared" si="1"/>
        <v>8000</v>
      </c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6172</v>
      </c>
      <c r="E17" s="403">
        <v>5196</v>
      </c>
      <c r="F17" s="66">
        <v>976</v>
      </c>
      <c r="G17" s="124">
        <v>0</v>
      </c>
      <c r="H17" s="61">
        <v>300</v>
      </c>
      <c r="I17" s="62">
        <f t="shared" si="1"/>
        <v>6472</v>
      </c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2098</v>
      </c>
      <c r="E18" s="404">
        <v>1767</v>
      </c>
      <c r="F18" s="68">
        <v>331</v>
      </c>
      <c r="G18" s="124">
        <v>0</v>
      </c>
      <c r="H18" s="61">
        <v>100</v>
      </c>
      <c r="I18" s="62">
        <f t="shared" si="1"/>
        <v>2198</v>
      </c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0</v>
      </c>
      <c r="E19" s="404">
        <v>0</v>
      </c>
      <c r="F19" s="68">
        <v>0</v>
      </c>
      <c r="G19" s="124">
        <v>0</v>
      </c>
      <c r="H19" s="61">
        <v>0</v>
      </c>
      <c r="I19" s="62">
        <f t="shared" si="1"/>
        <v>0</v>
      </c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253</v>
      </c>
      <c r="E20" s="404">
        <v>214</v>
      </c>
      <c r="F20" s="68">
        <v>39</v>
      </c>
      <c r="G20" s="124">
        <v>0</v>
      </c>
      <c r="H20" s="61">
        <v>0</v>
      </c>
      <c r="I20" s="62">
        <f t="shared" si="1"/>
        <v>253</v>
      </c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0</v>
      </c>
      <c r="E21" s="404">
        <v>0</v>
      </c>
      <c r="F21" s="68">
        <v>0</v>
      </c>
      <c r="G21" s="124">
        <v>0</v>
      </c>
      <c r="H21" s="61">
        <v>0</v>
      </c>
      <c r="I21" s="62">
        <f t="shared" si="1"/>
        <v>0</v>
      </c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0</v>
      </c>
      <c r="E22" s="403">
        <v>0</v>
      </c>
      <c r="F22" s="66">
        <v>0</v>
      </c>
      <c r="G22" s="124">
        <v>0</v>
      </c>
      <c r="H22" s="61">
        <v>3</v>
      </c>
      <c r="I22" s="62">
        <f t="shared" si="1"/>
        <v>3</v>
      </c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0</v>
      </c>
      <c r="E23" s="403">
        <v>0</v>
      </c>
      <c r="F23" s="66">
        <v>0</v>
      </c>
      <c r="G23" s="124">
        <v>0</v>
      </c>
      <c r="H23" s="61">
        <v>0</v>
      </c>
      <c r="I23" s="62">
        <f t="shared" si="1"/>
        <v>0</v>
      </c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0</v>
      </c>
      <c r="E24" s="403">
        <v>0</v>
      </c>
      <c r="F24" s="66">
        <v>0</v>
      </c>
      <c r="G24" s="124">
        <v>0</v>
      </c>
      <c r="H24" s="61">
        <v>0</v>
      </c>
      <c r="I24" s="62">
        <f t="shared" si="1"/>
        <v>0</v>
      </c>
      <c r="L24" s="54"/>
      <c r="M24" s="54"/>
      <c r="N24" s="54"/>
      <c r="O24" s="54"/>
      <c r="P24" s="54"/>
      <c r="Q24" s="54"/>
      <c r="R24" s="54"/>
    </row>
    <row r="25" spans="1:9" ht="10.5">
      <c r="A25" s="390">
        <v>16</v>
      </c>
      <c r="B25" s="396" t="s">
        <v>64</v>
      </c>
      <c r="C25" s="392" t="s">
        <v>65</v>
      </c>
      <c r="D25" s="385">
        <f t="shared" si="0"/>
        <v>0</v>
      </c>
      <c r="E25" s="403">
        <v>0</v>
      </c>
      <c r="F25" s="66">
        <v>0</v>
      </c>
      <c r="G25" s="124">
        <v>0</v>
      </c>
      <c r="H25" s="61">
        <v>0</v>
      </c>
      <c r="I25" s="62">
        <f>SUM(E25:H25)</f>
        <v>0</v>
      </c>
    </row>
    <row r="26" spans="1:9" ht="10.5">
      <c r="A26" s="390">
        <v>17</v>
      </c>
      <c r="B26" s="396" t="s">
        <v>33</v>
      </c>
      <c r="C26" s="392" t="s">
        <v>34</v>
      </c>
      <c r="D26" s="385">
        <f t="shared" si="0"/>
        <v>0</v>
      </c>
      <c r="E26" s="406">
        <v>0</v>
      </c>
      <c r="F26" s="66">
        <v>0</v>
      </c>
      <c r="G26" s="124">
        <v>0</v>
      </c>
      <c r="H26" s="61">
        <v>0</v>
      </c>
      <c r="I26" s="62">
        <f t="shared" si="1"/>
        <v>0</v>
      </c>
    </row>
    <row r="27" spans="1:9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540</v>
      </c>
      <c r="E27" s="404">
        <v>0</v>
      </c>
      <c r="F27" s="66">
        <v>540</v>
      </c>
      <c r="G27" s="124">
        <v>0</v>
      </c>
      <c r="H27" s="61">
        <v>0</v>
      </c>
      <c r="I27" s="62">
        <f t="shared" si="1"/>
        <v>540</v>
      </c>
    </row>
    <row r="28" spans="1:9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403">
        <v>0</v>
      </c>
      <c r="F28" s="66">
        <v>0</v>
      </c>
      <c r="G28" s="124">
        <v>0</v>
      </c>
      <c r="H28" s="61">
        <v>0</v>
      </c>
      <c r="I28" s="62">
        <f t="shared" si="1"/>
        <v>0</v>
      </c>
    </row>
    <row r="29" spans="1:9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0</v>
      </c>
      <c r="E29" s="403">
        <v>0</v>
      </c>
      <c r="F29" s="66">
        <v>0</v>
      </c>
      <c r="G29" s="124">
        <v>0</v>
      </c>
      <c r="H29" s="61">
        <v>0</v>
      </c>
      <c r="I29" s="62">
        <f t="shared" si="1"/>
        <v>0</v>
      </c>
    </row>
    <row r="30" spans="1:9" ht="11.25" thickBot="1">
      <c r="A30" s="391">
        <v>21</v>
      </c>
      <c r="B30" s="398" t="s">
        <v>41</v>
      </c>
      <c r="C30" s="394" t="s">
        <v>42</v>
      </c>
      <c r="D30" s="386">
        <f t="shared" si="0"/>
        <v>0</v>
      </c>
      <c r="E30" s="405">
        <v>0</v>
      </c>
      <c r="F30" s="168">
        <v>0</v>
      </c>
      <c r="G30" s="124">
        <v>0</v>
      </c>
      <c r="H30" s="170">
        <v>0</v>
      </c>
      <c r="I30" s="171">
        <f t="shared" si="1"/>
        <v>0</v>
      </c>
    </row>
    <row r="31" spans="1:9" ht="11.25" thickBot="1">
      <c r="A31" s="172" t="s">
        <v>98</v>
      </c>
      <c r="B31" s="173" t="s">
        <v>43</v>
      </c>
      <c r="C31" s="373"/>
      <c r="D31" s="378">
        <f t="shared" si="0"/>
        <v>20150</v>
      </c>
      <c r="E31" s="377">
        <f>SUM(E32:E45)</f>
        <v>3300</v>
      </c>
      <c r="F31" s="153">
        <f>SUM(F32:F45)</f>
        <v>16850</v>
      </c>
      <c r="G31" s="154">
        <f>SUM(G32:G45)</f>
        <v>0</v>
      </c>
      <c r="H31" s="155">
        <f>SUM(H32:H45)</f>
        <v>755</v>
      </c>
      <c r="I31" s="154">
        <f t="shared" si="1"/>
        <v>20905</v>
      </c>
    </row>
    <row r="32" spans="1:9" ht="10.5">
      <c r="A32" s="389">
        <v>1</v>
      </c>
      <c r="B32" s="395" t="s">
        <v>44</v>
      </c>
      <c r="C32" s="372" t="s">
        <v>45</v>
      </c>
      <c r="D32" s="384">
        <f t="shared" si="0"/>
        <v>450</v>
      </c>
      <c r="E32" s="376">
        <v>0</v>
      </c>
      <c r="F32" s="161">
        <v>450</v>
      </c>
      <c r="G32" s="124">
        <v>0</v>
      </c>
      <c r="H32" s="163">
        <v>5</v>
      </c>
      <c r="I32" s="164">
        <f t="shared" si="1"/>
        <v>455</v>
      </c>
    </row>
    <row r="33" spans="1:9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400</v>
      </c>
      <c r="E33" s="403">
        <v>0</v>
      </c>
      <c r="F33" s="66">
        <v>400</v>
      </c>
      <c r="G33" s="124">
        <v>0</v>
      </c>
      <c r="H33" s="61">
        <v>400</v>
      </c>
      <c r="I33" s="62">
        <f t="shared" si="1"/>
        <v>800</v>
      </c>
    </row>
    <row r="34" spans="1:9" ht="10.5">
      <c r="A34" s="390">
        <v>3</v>
      </c>
      <c r="B34" s="396" t="s">
        <v>48</v>
      </c>
      <c r="C34" s="392" t="s">
        <v>49</v>
      </c>
      <c r="D34" s="385">
        <f t="shared" si="0"/>
        <v>1000</v>
      </c>
      <c r="E34" s="403">
        <v>0</v>
      </c>
      <c r="F34" s="66">
        <v>1000</v>
      </c>
      <c r="G34" s="124">
        <v>0</v>
      </c>
      <c r="H34" s="61">
        <v>350</v>
      </c>
      <c r="I34" s="62">
        <f t="shared" si="1"/>
        <v>1350</v>
      </c>
    </row>
    <row r="35" spans="1:9" ht="10.5">
      <c r="A35" s="390">
        <v>4</v>
      </c>
      <c r="B35" s="396" t="s">
        <v>254</v>
      </c>
      <c r="C35" s="392" t="s">
        <v>255</v>
      </c>
      <c r="D35" s="385">
        <f t="shared" si="0"/>
        <v>0</v>
      </c>
      <c r="E35" s="403">
        <v>0</v>
      </c>
      <c r="F35" s="66">
        <v>0</v>
      </c>
      <c r="G35" s="124">
        <v>0</v>
      </c>
      <c r="H35" s="61">
        <v>0</v>
      </c>
      <c r="I35" s="62">
        <f t="shared" si="1"/>
        <v>0</v>
      </c>
    </row>
    <row r="36" spans="1:9" ht="10.5">
      <c r="A36" s="390">
        <v>5</v>
      </c>
      <c r="B36" s="396" t="s">
        <v>50</v>
      </c>
      <c r="C36" s="392" t="s">
        <v>51</v>
      </c>
      <c r="D36" s="385">
        <f t="shared" si="0"/>
        <v>400</v>
      </c>
      <c r="E36" s="403">
        <v>0</v>
      </c>
      <c r="F36" s="66">
        <v>400</v>
      </c>
      <c r="G36" s="124">
        <v>0</v>
      </c>
      <c r="H36" s="61">
        <v>0</v>
      </c>
      <c r="I36" s="62">
        <f t="shared" si="1"/>
        <v>400</v>
      </c>
    </row>
    <row r="37" spans="1:9" ht="10.5">
      <c r="A37" s="390">
        <v>6</v>
      </c>
      <c r="B37" s="396" t="s">
        <v>161</v>
      </c>
      <c r="C37" s="392" t="s">
        <v>253</v>
      </c>
      <c r="D37" s="385">
        <f t="shared" si="0"/>
        <v>0</v>
      </c>
      <c r="E37" s="403">
        <v>0</v>
      </c>
      <c r="F37" s="181">
        <v>0</v>
      </c>
      <c r="G37" s="124">
        <v>0</v>
      </c>
      <c r="H37" s="61">
        <v>0</v>
      </c>
      <c r="I37" s="62">
        <f t="shared" si="1"/>
        <v>0</v>
      </c>
    </row>
    <row r="38" spans="1:9" ht="10.5">
      <c r="A38" s="390">
        <v>7</v>
      </c>
      <c r="B38" s="396" t="s">
        <v>263</v>
      </c>
      <c r="C38" s="399" t="s">
        <v>99</v>
      </c>
      <c r="D38" s="385">
        <f t="shared" si="0"/>
        <v>0</v>
      </c>
      <c r="E38" s="406">
        <v>0</v>
      </c>
      <c r="F38" s="181">
        <v>0</v>
      </c>
      <c r="G38" s="124">
        <v>0</v>
      </c>
      <c r="H38" s="61">
        <v>0</v>
      </c>
      <c r="I38" s="62">
        <f t="shared" si="1"/>
        <v>0</v>
      </c>
    </row>
    <row r="39" spans="1:9" ht="10.5">
      <c r="A39" s="390">
        <v>8</v>
      </c>
      <c r="B39" s="396" t="s">
        <v>52</v>
      </c>
      <c r="C39" s="392" t="s">
        <v>32</v>
      </c>
      <c r="D39" s="385">
        <f t="shared" si="0"/>
        <v>0</v>
      </c>
      <c r="E39" s="403">
        <v>0</v>
      </c>
      <c r="F39" s="181">
        <v>0</v>
      </c>
      <c r="G39" s="124">
        <v>0</v>
      </c>
      <c r="H39" s="61">
        <v>0</v>
      </c>
      <c r="I39" s="62">
        <f t="shared" si="1"/>
        <v>0</v>
      </c>
    </row>
    <row r="40" spans="1:9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0</v>
      </c>
      <c r="E40" s="403">
        <v>0</v>
      </c>
      <c r="F40" s="181">
        <v>0</v>
      </c>
      <c r="G40" s="124">
        <v>0</v>
      </c>
      <c r="H40" s="61">
        <v>0</v>
      </c>
      <c r="I40" s="62">
        <f t="shared" si="1"/>
        <v>0</v>
      </c>
    </row>
    <row r="41" spans="1:9" ht="10.5">
      <c r="A41" s="390">
        <f t="shared" si="2"/>
        <v>10</v>
      </c>
      <c r="B41" s="396" t="s">
        <v>55</v>
      </c>
      <c r="C41" s="392" t="s">
        <v>260</v>
      </c>
      <c r="D41" s="385">
        <f t="shared" si="0"/>
        <v>0</v>
      </c>
      <c r="E41" s="403">
        <v>0</v>
      </c>
      <c r="F41" s="181">
        <v>0</v>
      </c>
      <c r="G41" s="124">
        <v>0</v>
      </c>
      <c r="H41" s="61">
        <v>0</v>
      </c>
      <c r="I41" s="62">
        <f t="shared" si="1"/>
        <v>0</v>
      </c>
    </row>
    <row r="42" spans="1:9" ht="10.5">
      <c r="A42" s="390">
        <v>11</v>
      </c>
      <c r="B42" s="396" t="s">
        <v>56</v>
      </c>
      <c r="C42" s="392" t="s">
        <v>57</v>
      </c>
      <c r="D42" s="385">
        <f t="shared" si="0"/>
        <v>0</v>
      </c>
      <c r="E42" s="403">
        <v>0</v>
      </c>
      <c r="F42" s="181">
        <v>0</v>
      </c>
      <c r="G42" s="124">
        <v>0</v>
      </c>
      <c r="H42" s="61">
        <v>0</v>
      </c>
      <c r="I42" s="62">
        <f t="shared" si="1"/>
        <v>0</v>
      </c>
    </row>
    <row r="43" spans="1:9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0</v>
      </c>
      <c r="E43" s="403">
        <v>0</v>
      </c>
      <c r="F43" s="181">
        <v>0</v>
      </c>
      <c r="G43" s="124">
        <v>0</v>
      </c>
      <c r="H43" s="61">
        <v>0</v>
      </c>
      <c r="I43" s="62">
        <f t="shared" si="1"/>
        <v>0</v>
      </c>
    </row>
    <row r="44" spans="1:9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3300</v>
      </c>
      <c r="E44" s="407">
        <v>3300</v>
      </c>
      <c r="F44" s="71">
        <v>0</v>
      </c>
      <c r="G44" s="124">
        <v>0</v>
      </c>
      <c r="H44" s="61">
        <v>0</v>
      </c>
      <c r="I44" s="62">
        <f t="shared" si="1"/>
        <v>3300</v>
      </c>
    </row>
    <row r="45" spans="1:9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14600</v>
      </c>
      <c r="E45" s="408">
        <v>0</v>
      </c>
      <c r="F45" s="168">
        <v>14600</v>
      </c>
      <c r="G45" s="124">
        <v>0</v>
      </c>
      <c r="H45" s="170">
        <v>0</v>
      </c>
      <c r="I45" s="171">
        <f t="shared" si="1"/>
        <v>14600</v>
      </c>
    </row>
    <row r="46" spans="1:9" ht="11.25" thickBot="1">
      <c r="A46" s="176">
        <f t="shared" si="2"/>
        <v>15</v>
      </c>
      <c r="B46" s="401" t="s">
        <v>62</v>
      </c>
      <c r="C46" s="374"/>
      <c r="D46" s="379">
        <f t="shared" si="0"/>
        <v>-278</v>
      </c>
      <c r="E46" s="383">
        <f>E31-E9</f>
        <v>-3877</v>
      </c>
      <c r="F46" s="177">
        <f>F31-F9</f>
        <v>3599</v>
      </c>
      <c r="G46" s="178">
        <f>G31-G9</f>
        <v>0</v>
      </c>
      <c r="H46" s="179">
        <f>H31-H9</f>
        <v>317</v>
      </c>
      <c r="I46" s="178">
        <f>I31-I9</f>
        <v>39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PageLayoutView="0" workbookViewId="0" topLeftCell="A1">
      <selection activeCell="R17" sqref="R17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4.5742187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7109375" style="52" customWidth="1"/>
    <col min="10" max="10" width="10.140625" style="52" customWidth="1"/>
    <col min="11" max="11" width="18.00390625" style="52" customWidth="1"/>
    <col min="12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 t="s">
        <v>251</v>
      </c>
      <c r="D2" s="47"/>
      <c r="F2" s="180"/>
      <c r="G2" s="53"/>
    </row>
    <row r="3" spans="1:18" ht="13.5" customHeight="1">
      <c r="A3" s="51"/>
      <c r="C3" s="53"/>
      <c r="D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101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5" t="s">
        <v>0</v>
      </c>
      <c r="F6" s="436"/>
      <c r="G6" s="56" t="s">
        <v>232</v>
      </c>
      <c r="H6" s="55" t="s">
        <v>341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59"/>
      <c r="E7" s="381" t="s">
        <v>233</v>
      </c>
      <c r="F7" s="57" t="s">
        <v>4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24097</v>
      </c>
      <c r="E9" s="377">
        <f>SUM(E10:E30)</f>
        <v>16106</v>
      </c>
      <c r="F9" s="153">
        <f>SUM(F10:F30)</f>
        <v>2221</v>
      </c>
      <c r="G9" s="154">
        <f>SUM(G10:G30)</f>
        <v>5770</v>
      </c>
      <c r="H9" s="155">
        <f>SUM(H10:H30)</f>
        <v>670</v>
      </c>
      <c r="I9" s="156">
        <f>SUM(I10:I30)</f>
        <v>24767</v>
      </c>
      <c r="K9" s="67"/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368</v>
      </c>
      <c r="E10" s="376">
        <v>233</v>
      </c>
      <c r="F10" s="161">
        <v>115</v>
      </c>
      <c r="G10" s="162">
        <v>20</v>
      </c>
      <c r="H10" s="163">
        <v>214</v>
      </c>
      <c r="I10" s="164">
        <f aca="true" t="shared" si="1" ref="I10:I45">E10+F10+G10+H10</f>
        <v>582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0</v>
      </c>
      <c r="E11" s="403">
        <v>0</v>
      </c>
      <c r="F11" s="66">
        <v>0</v>
      </c>
      <c r="G11" s="124">
        <v>0</v>
      </c>
      <c r="H11" s="61">
        <v>0</v>
      </c>
      <c r="I11" s="62">
        <f t="shared" si="1"/>
        <v>0</v>
      </c>
      <c r="K11" s="67"/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0</v>
      </c>
      <c r="E12" s="403">
        <v>0</v>
      </c>
      <c r="F12" s="66">
        <v>0</v>
      </c>
      <c r="G12" s="124">
        <v>0</v>
      </c>
      <c r="H12" s="61">
        <v>0</v>
      </c>
      <c r="I12" s="62">
        <f t="shared" si="1"/>
        <v>0</v>
      </c>
      <c r="K12" s="67"/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50</v>
      </c>
      <c r="E13" s="403">
        <v>50</v>
      </c>
      <c r="F13" s="66">
        <v>0</v>
      </c>
      <c r="G13" s="124">
        <v>0</v>
      </c>
      <c r="H13" s="61">
        <v>0</v>
      </c>
      <c r="I13" s="62">
        <f t="shared" si="1"/>
        <v>50</v>
      </c>
      <c r="K13" s="67"/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50</v>
      </c>
      <c r="E14" s="403">
        <v>30</v>
      </c>
      <c r="F14" s="66">
        <v>20</v>
      </c>
      <c r="G14" s="124">
        <v>0</v>
      </c>
      <c r="H14" s="61">
        <v>0</v>
      </c>
      <c r="I14" s="62">
        <f t="shared" si="1"/>
        <v>50</v>
      </c>
      <c r="K14" s="67"/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0</v>
      </c>
      <c r="E15" s="403">
        <v>0</v>
      </c>
      <c r="F15" s="66">
        <v>0</v>
      </c>
      <c r="G15" s="124">
        <v>0</v>
      </c>
      <c r="H15" s="61">
        <v>10</v>
      </c>
      <c r="I15" s="62">
        <f t="shared" si="1"/>
        <v>10</v>
      </c>
      <c r="K15" s="67"/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1746</v>
      </c>
      <c r="E16" s="403">
        <v>100</v>
      </c>
      <c r="F16" s="66">
        <v>1646</v>
      </c>
      <c r="G16" s="124">
        <v>0</v>
      </c>
      <c r="H16" s="61">
        <v>80</v>
      </c>
      <c r="I16" s="62">
        <f t="shared" si="1"/>
        <v>1826</v>
      </c>
      <c r="K16" s="67"/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14810</v>
      </c>
      <c r="E17" s="403">
        <v>10785</v>
      </c>
      <c r="F17" s="66">
        <v>325</v>
      </c>
      <c r="G17" s="124">
        <v>3700</v>
      </c>
      <c r="H17" s="61">
        <v>270</v>
      </c>
      <c r="I17" s="62">
        <f t="shared" si="1"/>
        <v>15080</v>
      </c>
      <c r="K17" s="67"/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5036</v>
      </c>
      <c r="E18" s="404">
        <v>3630</v>
      </c>
      <c r="F18" s="68">
        <v>111</v>
      </c>
      <c r="G18" s="124">
        <v>1295</v>
      </c>
      <c r="H18" s="61">
        <v>92</v>
      </c>
      <c r="I18" s="62">
        <f t="shared" si="1"/>
        <v>5128</v>
      </c>
      <c r="K18" s="67"/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0</v>
      </c>
      <c r="E19" s="404">
        <v>0</v>
      </c>
      <c r="F19" s="68">
        <v>0</v>
      </c>
      <c r="G19" s="124">
        <v>0</v>
      </c>
      <c r="H19" s="61">
        <v>0</v>
      </c>
      <c r="I19" s="62">
        <f t="shared" si="1"/>
        <v>0</v>
      </c>
      <c r="K19" s="67"/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148</v>
      </c>
      <c r="E20" s="404">
        <v>60</v>
      </c>
      <c r="F20" s="68">
        <v>3</v>
      </c>
      <c r="G20" s="124">
        <v>85</v>
      </c>
      <c r="H20" s="61">
        <v>3</v>
      </c>
      <c r="I20" s="62">
        <f t="shared" si="1"/>
        <v>151</v>
      </c>
      <c r="K20" s="67"/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0</v>
      </c>
      <c r="E21" s="404">
        <v>0</v>
      </c>
      <c r="F21" s="68">
        <v>0</v>
      </c>
      <c r="G21" s="124">
        <v>0</v>
      </c>
      <c r="H21" s="61">
        <v>0</v>
      </c>
      <c r="I21" s="62">
        <f t="shared" si="1"/>
        <v>0</v>
      </c>
      <c r="K21" s="67"/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3</v>
      </c>
      <c r="E22" s="403">
        <v>3</v>
      </c>
      <c r="F22" s="66">
        <v>0</v>
      </c>
      <c r="G22" s="124">
        <v>0</v>
      </c>
      <c r="H22" s="61">
        <v>0</v>
      </c>
      <c r="I22" s="62">
        <f t="shared" si="1"/>
        <v>3</v>
      </c>
      <c r="K22" s="67"/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0</v>
      </c>
      <c r="E23" s="403">
        <v>0</v>
      </c>
      <c r="F23" s="66">
        <v>0</v>
      </c>
      <c r="G23" s="124">
        <v>0</v>
      </c>
      <c r="H23" s="61">
        <v>0</v>
      </c>
      <c r="I23" s="62">
        <f t="shared" si="1"/>
        <v>0</v>
      </c>
      <c r="K23" s="67"/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0</v>
      </c>
      <c r="E24" s="403">
        <v>0</v>
      </c>
      <c r="F24" s="66">
        <v>0</v>
      </c>
      <c r="G24" s="124">
        <v>0</v>
      </c>
      <c r="H24" s="61">
        <v>0</v>
      </c>
      <c r="I24" s="62">
        <f t="shared" si="1"/>
        <v>0</v>
      </c>
      <c r="K24" s="67"/>
      <c r="L24" s="54"/>
      <c r="M24" s="54"/>
      <c r="N24" s="54"/>
      <c r="O24" s="54"/>
      <c r="P24" s="54"/>
      <c r="Q24" s="54"/>
      <c r="R24" s="54"/>
    </row>
    <row r="25" spans="1:11" ht="10.5">
      <c r="A25" s="390">
        <v>16</v>
      </c>
      <c r="B25" s="396" t="s">
        <v>64</v>
      </c>
      <c r="C25" s="392" t="s">
        <v>65</v>
      </c>
      <c r="D25" s="385">
        <f t="shared" si="0"/>
        <v>0</v>
      </c>
      <c r="E25" s="403">
        <v>0</v>
      </c>
      <c r="F25" s="66">
        <v>0</v>
      </c>
      <c r="G25" s="124">
        <v>0</v>
      </c>
      <c r="H25" s="61">
        <v>0</v>
      </c>
      <c r="I25" s="62">
        <f>SUM(E25:H25)</f>
        <v>0</v>
      </c>
      <c r="K25" s="67"/>
    </row>
    <row r="26" spans="1:11" ht="10.5">
      <c r="A26" s="390">
        <v>17</v>
      </c>
      <c r="B26" s="396" t="s">
        <v>33</v>
      </c>
      <c r="C26" s="392" t="s">
        <v>34</v>
      </c>
      <c r="D26" s="385">
        <f t="shared" si="0"/>
        <v>66</v>
      </c>
      <c r="E26" s="406">
        <v>65</v>
      </c>
      <c r="F26" s="66">
        <v>1</v>
      </c>
      <c r="G26" s="124">
        <v>0</v>
      </c>
      <c r="H26" s="61">
        <v>1</v>
      </c>
      <c r="I26" s="62">
        <f t="shared" si="1"/>
        <v>67</v>
      </c>
      <c r="K26" s="67"/>
    </row>
    <row r="27" spans="1:11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1500</v>
      </c>
      <c r="E27" s="404">
        <v>830</v>
      </c>
      <c r="F27" s="66">
        <v>0</v>
      </c>
      <c r="G27" s="124">
        <v>670</v>
      </c>
      <c r="H27" s="61">
        <v>0</v>
      </c>
      <c r="I27" s="62">
        <f t="shared" si="1"/>
        <v>1500</v>
      </c>
      <c r="K27" s="67"/>
    </row>
    <row r="28" spans="1:11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403">
        <v>0</v>
      </c>
      <c r="F28" s="66">
        <v>0</v>
      </c>
      <c r="G28" s="124">
        <v>0</v>
      </c>
      <c r="H28" s="61">
        <v>0</v>
      </c>
      <c r="I28" s="62">
        <f t="shared" si="1"/>
        <v>0</v>
      </c>
      <c r="K28" s="67"/>
    </row>
    <row r="29" spans="1:11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20</v>
      </c>
      <c r="E29" s="403">
        <v>20</v>
      </c>
      <c r="F29" s="66">
        <v>0</v>
      </c>
      <c r="G29" s="124">
        <v>0</v>
      </c>
      <c r="H29" s="61">
        <v>0</v>
      </c>
      <c r="I29" s="62">
        <f t="shared" si="1"/>
        <v>20</v>
      </c>
      <c r="K29" s="67"/>
    </row>
    <row r="30" spans="1:11" ht="11.25" thickBot="1">
      <c r="A30" s="391">
        <v>21</v>
      </c>
      <c r="B30" s="398" t="s">
        <v>41</v>
      </c>
      <c r="C30" s="394" t="s">
        <v>42</v>
      </c>
      <c r="D30" s="386">
        <f t="shared" si="0"/>
        <v>300</v>
      </c>
      <c r="E30" s="405">
        <v>300</v>
      </c>
      <c r="F30" s="168">
        <v>0</v>
      </c>
      <c r="G30" s="169">
        <v>0</v>
      </c>
      <c r="H30" s="170">
        <v>0</v>
      </c>
      <c r="I30" s="171">
        <f t="shared" si="1"/>
        <v>300</v>
      </c>
      <c r="K30" s="67"/>
    </row>
    <row r="31" spans="1:11" ht="11.25" thickBot="1">
      <c r="A31" s="172" t="s">
        <v>98</v>
      </c>
      <c r="B31" s="173" t="s">
        <v>43</v>
      </c>
      <c r="C31" s="373"/>
      <c r="D31" s="378">
        <f t="shared" si="0"/>
        <v>24097</v>
      </c>
      <c r="E31" s="377">
        <f>SUM(E32:E45)</f>
        <v>15230</v>
      </c>
      <c r="F31" s="153">
        <f>SUM(F32:F45)</f>
        <v>3097</v>
      </c>
      <c r="G31" s="154">
        <f>SUM(G32:G45)</f>
        <v>5770</v>
      </c>
      <c r="H31" s="155">
        <f>SUM(H32:H45)</f>
        <v>670</v>
      </c>
      <c r="I31" s="154">
        <f t="shared" si="1"/>
        <v>24767</v>
      </c>
      <c r="K31" s="67"/>
    </row>
    <row r="32" spans="1:11" ht="10.5">
      <c r="A32" s="389">
        <v>1</v>
      </c>
      <c r="B32" s="395" t="s">
        <v>44</v>
      </c>
      <c r="C32" s="372" t="s">
        <v>45</v>
      </c>
      <c r="D32" s="384">
        <f t="shared" si="0"/>
        <v>0</v>
      </c>
      <c r="E32" s="376">
        <v>0</v>
      </c>
      <c r="F32" s="161">
        <v>0</v>
      </c>
      <c r="G32" s="162">
        <v>0</v>
      </c>
      <c r="H32" s="163">
        <v>0</v>
      </c>
      <c r="I32" s="164">
        <f t="shared" si="1"/>
        <v>0</v>
      </c>
      <c r="K32" s="67"/>
    </row>
    <row r="33" spans="1:11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1994</v>
      </c>
      <c r="E33" s="403">
        <v>0</v>
      </c>
      <c r="F33" s="66">
        <v>1994</v>
      </c>
      <c r="G33" s="124">
        <v>0</v>
      </c>
      <c r="H33" s="61">
        <v>670</v>
      </c>
      <c r="I33" s="62">
        <f t="shared" si="1"/>
        <v>2664</v>
      </c>
      <c r="K33" s="67"/>
    </row>
    <row r="34" spans="1:11" ht="10.5">
      <c r="A34" s="390">
        <v>3</v>
      </c>
      <c r="B34" s="396" t="s">
        <v>48</v>
      </c>
      <c r="C34" s="392" t="s">
        <v>49</v>
      </c>
      <c r="D34" s="385">
        <f t="shared" si="0"/>
        <v>0</v>
      </c>
      <c r="E34" s="403">
        <v>0</v>
      </c>
      <c r="F34" s="66">
        <v>0</v>
      </c>
      <c r="G34" s="124">
        <v>0</v>
      </c>
      <c r="H34" s="61">
        <v>0</v>
      </c>
      <c r="I34" s="62">
        <f t="shared" si="1"/>
        <v>0</v>
      </c>
      <c r="K34" s="67"/>
    </row>
    <row r="35" spans="1:11" ht="10.5">
      <c r="A35" s="390">
        <v>4</v>
      </c>
      <c r="B35" s="396" t="s">
        <v>254</v>
      </c>
      <c r="C35" s="392" t="s">
        <v>255</v>
      </c>
      <c r="D35" s="385">
        <f t="shared" si="0"/>
        <v>0</v>
      </c>
      <c r="E35" s="403">
        <v>0</v>
      </c>
      <c r="F35" s="66">
        <v>0</v>
      </c>
      <c r="G35" s="124">
        <v>0</v>
      </c>
      <c r="H35" s="61">
        <v>0</v>
      </c>
      <c r="I35" s="62">
        <f t="shared" si="1"/>
        <v>0</v>
      </c>
      <c r="K35" s="67"/>
    </row>
    <row r="36" spans="1:11" ht="10.5">
      <c r="A36" s="390">
        <v>5</v>
      </c>
      <c r="B36" s="396" t="s">
        <v>50</v>
      </c>
      <c r="C36" s="392" t="s">
        <v>51</v>
      </c>
      <c r="D36" s="385">
        <f t="shared" si="0"/>
        <v>0</v>
      </c>
      <c r="E36" s="403">
        <v>0</v>
      </c>
      <c r="F36" s="66">
        <v>0</v>
      </c>
      <c r="G36" s="124">
        <v>0</v>
      </c>
      <c r="H36" s="61">
        <v>0</v>
      </c>
      <c r="I36" s="62">
        <f t="shared" si="1"/>
        <v>0</v>
      </c>
      <c r="K36" s="67"/>
    </row>
    <row r="37" spans="1:11" ht="10.5">
      <c r="A37" s="390">
        <v>6</v>
      </c>
      <c r="B37" s="396" t="s">
        <v>161</v>
      </c>
      <c r="C37" s="392" t="s">
        <v>253</v>
      </c>
      <c r="D37" s="385">
        <f t="shared" si="0"/>
        <v>0</v>
      </c>
      <c r="E37" s="403">
        <v>0</v>
      </c>
      <c r="F37" s="181">
        <v>0</v>
      </c>
      <c r="G37" s="124">
        <v>0</v>
      </c>
      <c r="H37" s="61">
        <v>0</v>
      </c>
      <c r="I37" s="62">
        <f t="shared" si="1"/>
        <v>0</v>
      </c>
      <c r="K37" s="67"/>
    </row>
    <row r="38" spans="1:11" ht="10.5">
      <c r="A38" s="390">
        <v>7</v>
      </c>
      <c r="B38" s="396" t="s">
        <v>263</v>
      </c>
      <c r="C38" s="399" t="s">
        <v>99</v>
      </c>
      <c r="D38" s="385">
        <f t="shared" si="0"/>
        <v>0</v>
      </c>
      <c r="E38" s="406">
        <v>0</v>
      </c>
      <c r="F38" s="181">
        <v>0</v>
      </c>
      <c r="G38" s="124">
        <v>0</v>
      </c>
      <c r="H38" s="61">
        <v>0</v>
      </c>
      <c r="I38" s="62">
        <f t="shared" si="1"/>
        <v>0</v>
      </c>
      <c r="K38" s="67"/>
    </row>
    <row r="39" spans="1:11" ht="10.5">
      <c r="A39" s="390">
        <v>8</v>
      </c>
      <c r="B39" s="396" t="s">
        <v>52</v>
      </c>
      <c r="C39" s="392" t="s">
        <v>32</v>
      </c>
      <c r="D39" s="385">
        <f t="shared" si="0"/>
        <v>0</v>
      </c>
      <c r="E39" s="403">
        <v>0</v>
      </c>
      <c r="F39" s="181">
        <v>0</v>
      </c>
      <c r="G39" s="124">
        <v>0</v>
      </c>
      <c r="H39" s="61">
        <v>0</v>
      </c>
      <c r="I39" s="62">
        <f t="shared" si="1"/>
        <v>0</v>
      </c>
      <c r="K39" s="67"/>
    </row>
    <row r="40" spans="1:11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0</v>
      </c>
      <c r="E40" s="403">
        <v>0</v>
      </c>
      <c r="F40" s="181">
        <v>0</v>
      </c>
      <c r="G40" s="124">
        <v>0</v>
      </c>
      <c r="H40" s="61">
        <v>0</v>
      </c>
      <c r="I40" s="62">
        <f t="shared" si="1"/>
        <v>0</v>
      </c>
      <c r="K40" s="67"/>
    </row>
    <row r="41" spans="1:11" ht="10.5">
      <c r="A41" s="390">
        <f t="shared" si="2"/>
        <v>10</v>
      </c>
      <c r="B41" s="396" t="s">
        <v>55</v>
      </c>
      <c r="C41" s="392" t="s">
        <v>260</v>
      </c>
      <c r="D41" s="385">
        <f t="shared" si="0"/>
        <v>0</v>
      </c>
      <c r="E41" s="403">
        <v>0</v>
      </c>
      <c r="F41" s="181">
        <v>0</v>
      </c>
      <c r="G41" s="124">
        <v>0</v>
      </c>
      <c r="H41" s="61">
        <v>0</v>
      </c>
      <c r="I41" s="62">
        <f t="shared" si="1"/>
        <v>0</v>
      </c>
      <c r="K41" s="67"/>
    </row>
    <row r="42" spans="1:11" ht="10.5">
      <c r="A42" s="390">
        <v>11</v>
      </c>
      <c r="B42" s="396" t="s">
        <v>56</v>
      </c>
      <c r="C42" s="392" t="s">
        <v>57</v>
      </c>
      <c r="D42" s="385">
        <f t="shared" si="0"/>
        <v>0</v>
      </c>
      <c r="E42" s="403">
        <v>0</v>
      </c>
      <c r="F42" s="181">
        <v>0</v>
      </c>
      <c r="G42" s="124">
        <v>0</v>
      </c>
      <c r="H42" s="61">
        <v>0</v>
      </c>
      <c r="I42" s="62">
        <f t="shared" si="1"/>
        <v>0</v>
      </c>
      <c r="K42" s="67"/>
    </row>
    <row r="43" spans="1:11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5770</v>
      </c>
      <c r="E43" s="403">
        <v>0</v>
      </c>
      <c r="F43" s="181">
        <v>0</v>
      </c>
      <c r="G43" s="124">
        <v>5770</v>
      </c>
      <c r="H43" s="61">
        <v>0</v>
      </c>
      <c r="I43" s="62">
        <f t="shared" si="1"/>
        <v>5770</v>
      </c>
      <c r="K43" s="67"/>
    </row>
    <row r="44" spans="1:11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15230</v>
      </c>
      <c r="E44" s="407">
        <v>15230</v>
      </c>
      <c r="F44" s="71">
        <v>0</v>
      </c>
      <c r="G44" s="124">
        <v>0</v>
      </c>
      <c r="H44" s="61">
        <v>0</v>
      </c>
      <c r="I44" s="62">
        <f t="shared" si="1"/>
        <v>15230</v>
      </c>
      <c r="K44" s="67"/>
    </row>
    <row r="45" spans="1:11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1103</v>
      </c>
      <c r="E45" s="405">
        <v>0</v>
      </c>
      <c r="F45" s="168">
        <v>1103</v>
      </c>
      <c r="G45" s="169">
        <v>0</v>
      </c>
      <c r="H45" s="170">
        <v>0</v>
      </c>
      <c r="I45" s="171">
        <f t="shared" si="1"/>
        <v>1103</v>
      </c>
      <c r="K45" s="67"/>
    </row>
    <row r="46" spans="1:11" ht="11.25" thickBot="1">
      <c r="A46" s="176">
        <f t="shared" si="2"/>
        <v>15</v>
      </c>
      <c r="B46" s="401" t="s">
        <v>62</v>
      </c>
      <c r="C46" s="374"/>
      <c r="D46" s="379">
        <f t="shared" si="0"/>
        <v>0</v>
      </c>
      <c r="E46" s="383">
        <f>E31-E9</f>
        <v>-876</v>
      </c>
      <c r="F46" s="177">
        <f>F31-F9</f>
        <v>876</v>
      </c>
      <c r="G46" s="178">
        <f>G31-G9</f>
        <v>0</v>
      </c>
      <c r="H46" s="179">
        <f>H31-H9</f>
        <v>0</v>
      </c>
      <c r="I46" s="178">
        <f>I31-I9</f>
        <v>0</v>
      </c>
      <c r="K46" s="67"/>
    </row>
    <row r="49" spans="3:4" ht="10.5">
      <c r="C49" s="353"/>
      <c r="D49" s="353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zoomScalePageLayoutView="0" workbookViewId="0" topLeftCell="A1">
      <selection activeCell="N24" sqref="N24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4.14062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7109375" style="52" customWidth="1"/>
    <col min="10" max="10" width="10.140625" style="52" customWidth="1"/>
    <col min="11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 t="s">
        <v>251</v>
      </c>
      <c r="D2" s="47"/>
      <c r="F2" s="180"/>
      <c r="G2" s="53"/>
    </row>
    <row r="3" spans="1:18" ht="13.5" customHeight="1">
      <c r="A3" s="51"/>
      <c r="C3" s="53"/>
      <c r="D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332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5" t="s">
        <v>0</v>
      </c>
      <c r="F6" s="436"/>
      <c r="G6" s="56" t="s">
        <v>232</v>
      </c>
      <c r="H6" s="55" t="s">
        <v>341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415"/>
      <c r="E7" s="381" t="s">
        <v>233</v>
      </c>
      <c r="F7" s="57" t="s">
        <v>4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7080</v>
      </c>
      <c r="E9" s="377">
        <f>SUM(E10:E30)</f>
        <v>6700</v>
      </c>
      <c r="F9" s="153">
        <f>SUM(F10:F30)</f>
        <v>380</v>
      </c>
      <c r="G9" s="154">
        <f>SUM(G10:G30)</f>
        <v>0</v>
      </c>
      <c r="H9" s="155">
        <f>SUM(H10:H30)</f>
        <v>0</v>
      </c>
      <c r="I9" s="156">
        <f>SUM(I10:I30)</f>
        <v>7080</v>
      </c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98</v>
      </c>
      <c r="E10" s="376">
        <v>98</v>
      </c>
      <c r="F10" s="161">
        <v>0</v>
      </c>
      <c r="G10" s="162">
        <v>0</v>
      </c>
      <c r="H10" s="163">
        <v>0</v>
      </c>
      <c r="I10" s="164">
        <f aca="true" t="shared" si="1" ref="I10:I45">E10+F10+G10+H10</f>
        <v>98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4912</v>
      </c>
      <c r="E11" s="403">
        <v>4600</v>
      </c>
      <c r="F11" s="66">
        <v>312</v>
      </c>
      <c r="G11" s="124">
        <v>0</v>
      </c>
      <c r="H11" s="61">
        <v>0</v>
      </c>
      <c r="I11" s="62">
        <f t="shared" si="1"/>
        <v>4912</v>
      </c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0</v>
      </c>
      <c r="E12" s="403">
        <v>0</v>
      </c>
      <c r="F12" s="66">
        <v>0</v>
      </c>
      <c r="G12" s="124">
        <v>0</v>
      </c>
      <c r="H12" s="61">
        <v>0</v>
      </c>
      <c r="I12" s="62">
        <f t="shared" si="1"/>
        <v>0</v>
      </c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302</v>
      </c>
      <c r="E13" s="403">
        <v>302</v>
      </c>
      <c r="F13" s="66">
        <v>0</v>
      </c>
      <c r="G13" s="124">
        <v>0</v>
      </c>
      <c r="H13" s="61">
        <v>0</v>
      </c>
      <c r="I13" s="62">
        <f t="shared" si="1"/>
        <v>302</v>
      </c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0</v>
      </c>
      <c r="E14" s="403">
        <v>0</v>
      </c>
      <c r="F14" s="66">
        <v>0</v>
      </c>
      <c r="G14" s="124">
        <v>0</v>
      </c>
      <c r="H14" s="61">
        <v>0</v>
      </c>
      <c r="I14" s="62">
        <f t="shared" si="1"/>
        <v>0</v>
      </c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0</v>
      </c>
      <c r="E15" s="403">
        <v>0</v>
      </c>
      <c r="F15" s="66">
        <v>0</v>
      </c>
      <c r="G15" s="124">
        <v>0</v>
      </c>
      <c r="H15" s="61">
        <v>0</v>
      </c>
      <c r="I15" s="62">
        <f t="shared" si="1"/>
        <v>0</v>
      </c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1550</v>
      </c>
      <c r="E16" s="403">
        <v>1500</v>
      </c>
      <c r="F16" s="66">
        <v>50</v>
      </c>
      <c r="G16" s="124">
        <v>0</v>
      </c>
      <c r="H16" s="61">
        <v>0</v>
      </c>
      <c r="I16" s="62">
        <f t="shared" si="1"/>
        <v>1550</v>
      </c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0</v>
      </c>
      <c r="E17" s="403">
        <v>0</v>
      </c>
      <c r="F17" s="66">
        <v>0</v>
      </c>
      <c r="G17" s="124">
        <v>0</v>
      </c>
      <c r="H17" s="61">
        <v>0</v>
      </c>
      <c r="I17" s="62">
        <f t="shared" si="1"/>
        <v>0</v>
      </c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0</v>
      </c>
      <c r="E18" s="404">
        <v>0</v>
      </c>
      <c r="F18" s="68">
        <v>0</v>
      </c>
      <c r="G18" s="124">
        <v>0</v>
      </c>
      <c r="H18" s="61">
        <v>0</v>
      </c>
      <c r="I18" s="62">
        <f t="shared" si="1"/>
        <v>0</v>
      </c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0</v>
      </c>
      <c r="E19" s="404">
        <v>0</v>
      </c>
      <c r="F19" s="68">
        <v>0</v>
      </c>
      <c r="G19" s="124">
        <v>0</v>
      </c>
      <c r="H19" s="61">
        <v>0</v>
      </c>
      <c r="I19" s="62">
        <f t="shared" si="1"/>
        <v>0</v>
      </c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0</v>
      </c>
      <c r="E20" s="404">
        <v>0</v>
      </c>
      <c r="F20" s="68">
        <v>0</v>
      </c>
      <c r="G20" s="124">
        <v>0</v>
      </c>
      <c r="H20" s="61">
        <v>0</v>
      </c>
      <c r="I20" s="62">
        <f t="shared" si="1"/>
        <v>0</v>
      </c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0</v>
      </c>
      <c r="E21" s="404">
        <v>0</v>
      </c>
      <c r="F21" s="68">
        <v>0</v>
      </c>
      <c r="G21" s="124">
        <v>0</v>
      </c>
      <c r="H21" s="61">
        <v>0</v>
      </c>
      <c r="I21" s="62">
        <f t="shared" si="1"/>
        <v>0</v>
      </c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0</v>
      </c>
      <c r="E22" s="403">
        <v>0</v>
      </c>
      <c r="F22" s="66">
        <v>0</v>
      </c>
      <c r="G22" s="124">
        <v>0</v>
      </c>
      <c r="H22" s="61">
        <v>0</v>
      </c>
      <c r="I22" s="62">
        <f t="shared" si="1"/>
        <v>0</v>
      </c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0</v>
      </c>
      <c r="E23" s="403">
        <v>0</v>
      </c>
      <c r="F23" s="66">
        <v>0</v>
      </c>
      <c r="G23" s="124">
        <v>0</v>
      </c>
      <c r="H23" s="61">
        <v>0</v>
      </c>
      <c r="I23" s="62">
        <f t="shared" si="1"/>
        <v>0</v>
      </c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0</v>
      </c>
      <c r="E24" s="403">
        <v>0</v>
      </c>
      <c r="F24" s="66">
        <v>0</v>
      </c>
      <c r="G24" s="124">
        <v>0</v>
      </c>
      <c r="H24" s="61">
        <v>0</v>
      </c>
      <c r="I24" s="62">
        <f t="shared" si="1"/>
        <v>0</v>
      </c>
      <c r="L24" s="54"/>
      <c r="M24" s="54"/>
      <c r="N24" s="54"/>
      <c r="O24" s="54"/>
      <c r="P24" s="54"/>
      <c r="Q24" s="54"/>
      <c r="R24" s="54"/>
    </row>
    <row r="25" spans="1:9" ht="10.5">
      <c r="A25" s="390">
        <v>16</v>
      </c>
      <c r="B25" s="396" t="s">
        <v>64</v>
      </c>
      <c r="C25" s="392" t="s">
        <v>65</v>
      </c>
      <c r="D25" s="385">
        <f t="shared" si="0"/>
        <v>0</v>
      </c>
      <c r="E25" s="403">
        <v>0</v>
      </c>
      <c r="F25" s="66">
        <v>0</v>
      </c>
      <c r="G25" s="124">
        <v>0</v>
      </c>
      <c r="H25" s="61">
        <v>0</v>
      </c>
      <c r="I25" s="62">
        <f>SUM(E25:H25)</f>
        <v>0</v>
      </c>
    </row>
    <row r="26" spans="1:9" ht="10.5">
      <c r="A26" s="390">
        <v>17</v>
      </c>
      <c r="B26" s="396" t="s">
        <v>33</v>
      </c>
      <c r="C26" s="392" t="s">
        <v>34</v>
      </c>
      <c r="D26" s="385">
        <f t="shared" si="0"/>
        <v>218</v>
      </c>
      <c r="E26" s="406">
        <v>200</v>
      </c>
      <c r="F26" s="66">
        <v>18</v>
      </c>
      <c r="G26" s="124">
        <v>0</v>
      </c>
      <c r="H26" s="61">
        <v>0</v>
      </c>
      <c r="I26" s="62">
        <f t="shared" si="1"/>
        <v>218</v>
      </c>
    </row>
    <row r="27" spans="1:9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0</v>
      </c>
      <c r="E27" s="404">
        <v>0</v>
      </c>
      <c r="F27" s="66">
        <v>0</v>
      </c>
      <c r="G27" s="124">
        <v>0</v>
      </c>
      <c r="H27" s="61">
        <v>0</v>
      </c>
      <c r="I27" s="62">
        <f t="shared" si="1"/>
        <v>0</v>
      </c>
    </row>
    <row r="28" spans="1:9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403">
        <v>0</v>
      </c>
      <c r="F28" s="66">
        <v>0</v>
      </c>
      <c r="G28" s="124">
        <v>0</v>
      </c>
      <c r="H28" s="61">
        <v>0</v>
      </c>
      <c r="I28" s="62">
        <f t="shared" si="1"/>
        <v>0</v>
      </c>
    </row>
    <row r="29" spans="1:9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0</v>
      </c>
      <c r="E29" s="403">
        <v>0</v>
      </c>
      <c r="F29" s="66">
        <v>0</v>
      </c>
      <c r="G29" s="124">
        <v>0</v>
      </c>
      <c r="H29" s="61">
        <v>0</v>
      </c>
      <c r="I29" s="62">
        <f t="shared" si="1"/>
        <v>0</v>
      </c>
    </row>
    <row r="30" spans="1:9" ht="11.25" thickBot="1">
      <c r="A30" s="391">
        <v>21</v>
      </c>
      <c r="B30" s="398" t="s">
        <v>41</v>
      </c>
      <c r="C30" s="394" t="s">
        <v>42</v>
      </c>
      <c r="D30" s="386">
        <f t="shared" si="0"/>
        <v>0</v>
      </c>
      <c r="E30" s="405">
        <v>0</v>
      </c>
      <c r="F30" s="168">
        <v>0</v>
      </c>
      <c r="G30" s="124">
        <v>0</v>
      </c>
      <c r="H30" s="61">
        <v>0</v>
      </c>
      <c r="I30" s="171">
        <f t="shared" si="1"/>
        <v>0</v>
      </c>
    </row>
    <row r="31" spans="1:9" ht="11.25" thickBot="1">
      <c r="A31" s="172" t="s">
        <v>98</v>
      </c>
      <c r="B31" s="173" t="s">
        <v>43</v>
      </c>
      <c r="C31" s="373"/>
      <c r="D31" s="378">
        <f t="shared" si="0"/>
        <v>7080</v>
      </c>
      <c r="E31" s="377">
        <f>SUM(E32:E45)</f>
        <v>6700</v>
      </c>
      <c r="F31" s="153">
        <f>SUM(F32:F45)</f>
        <v>380</v>
      </c>
      <c r="G31" s="154">
        <f>SUM(G32:G45)</f>
        <v>0</v>
      </c>
      <c r="H31" s="155">
        <f>SUM(H32:H45)</f>
        <v>0</v>
      </c>
      <c r="I31" s="154">
        <f t="shared" si="1"/>
        <v>7080</v>
      </c>
    </row>
    <row r="32" spans="1:9" ht="10.5">
      <c r="A32" s="389">
        <v>1</v>
      </c>
      <c r="B32" s="395" t="s">
        <v>44</v>
      </c>
      <c r="C32" s="372" t="s">
        <v>45</v>
      </c>
      <c r="D32" s="384">
        <f t="shared" si="0"/>
        <v>0</v>
      </c>
      <c r="E32" s="376">
        <v>0</v>
      </c>
      <c r="F32" s="161">
        <v>0</v>
      </c>
      <c r="G32" s="124">
        <v>0</v>
      </c>
      <c r="H32" s="61">
        <v>0</v>
      </c>
      <c r="I32" s="164">
        <f t="shared" si="1"/>
        <v>0</v>
      </c>
    </row>
    <row r="33" spans="1:9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380</v>
      </c>
      <c r="E33" s="403">
        <v>0</v>
      </c>
      <c r="F33" s="66">
        <v>380</v>
      </c>
      <c r="G33" s="124">
        <v>0</v>
      </c>
      <c r="H33" s="61">
        <v>0</v>
      </c>
      <c r="I33" s="62">
        <f t="shared" si="1"/>
        <v>380</v>
      </c>
    </row>
    <row r="34" spans="1:9" ht="10.5">
      <c r="A34" s="390">
        <v>3</v>
      </c>
      <c r="B34" s="396" t="s">
        <v>48</v>
      </c>
      <c r="C34" s="392" t="s">
        <v>49</v>
      </c>
      <c r="D34" s="385">
        <f t="shared" si="0"/>
        <v>0</v>
      </c>
      <c r="E34" s="403">
        <v>0</v>
      </c>
      <c r="F34" s="66">
        <v>0</v>
      </c>
      <c r="G34" s="124">
        <v>0</v>
      </c>
      <c r="H34" s="61">
        <v>0</v>
      </c>
      <c r="I34" s="62">
        <f t="shared" si="1"/>
        <v>0</v>
      </c>
    </row>
    <row r="35" spans="1:9" ht="10.5">
      <c r="A35" s="390">
        <v>4</v>
      </c>
      <c r="B35" s="396" t="s">
        <v>254</v>
      </c>
      <c r="C35" s="392" t="s">
        <v>255</v>
      </c>
      <c r="D35" s="385">
        <f t="shared" si="0"/>
        <v>0</v>
      </c>
      <c r="E35" s="403">
        <v>0</v>
      </c>
      <c r="F35" s="66">
        <v>0</v>
      </c>
      <c r="G35" s="124">
        <v>0</v>
      </c>
      <c r="H35" s="61">
        <v>0</v>
      </c>
      <c r="I35" s="62">
        <f t="shared" si="1"/>
        <v>0</v>
      </c>
    </row>
    <row r="36" spans="1:9" ht="10.5">
      <c r="A36" s="390">
        <v>5</v>
      </c>
      <c r="B36" s="396" t="s">
        <v>50</v>
      </c>
      <c r="C36" s="392" t="s">
        <v>51</v>
      </c>
      <c r="D36" s="385">
        <f t="shared" si="0"/>
        <v>0</v>
      </c>
      <c r="E36" s="403">
        <v>0</v>
      </c>
      <c r="F36" s="66">
        <v>0</v>
      </c>
      <c r="G36" s="124">
        <v>0</v>
      </c>
      <c r="H36" s="61">
        <v>0</v>
      </c>
      <c r="I36" s="62">
        <f t="shared" si="1"/>
        <v>0</v>
      </c>
    </row>
    <row r="37" spans="1:9" ht="10.5">
      <c r="A37" s="390">
        <v>6</v>
      </c>
      <c r="B37" s="396" t="s">
        <v>161</v>
      </c>
      <c r="C37" s="392" t="s">
        <v>253</v>
      </c>
      <c r="D37" s="385">
        <f t="shared" si="0"/>
        <v>0</v>
      </c>
      <c r="E37" s="403">
        <v>0</v>
      </c>
      <c r="F37" s="181">
        <v>0</v>
      </c>
      <c r="G37" s="124">
        <v>0</v>
      </c>
      <c r="H37" s="61">
        <v>0</v>
      </c>
      <c r="I37" s="62">
        <f t="shared" si="1"/>
        <v>0</v>
      </c>
    </row>
    <row r="38" spans="1:9" ht="10.5">
      <c r="A38" s="390">
        <v>7</v>
      </c>
      <c r="B38" s="396" t="s">
        <v>263</v>
      </c>
      <c r="C38" s="399" t="s">
        <v>99</v>
      </c>
      <c r="D38" s="385">
        <f t="shared" si="0"/>
        <v>0</v>
      </c>
      <c r="E38" s="406">
        <v>0</v>
      </c>
      <c r="F38" s="181">
        <v>0</v>
      </c>
      <c r="G38" s="124">
        <v>0</v>
      </c>
      <c r="H38" s="61">
        <v>0</v>
      </c>
      <c r="I38" s="62">
        <f t="shared" si="1"/>
        <v>0</v>
      </c>
    </row>
    <row r="39" spans="1:9" ht="10.5">
      <c r="A39" s="390">
        <v>8</v>
      </c>
      <c r="B39" s="396" t="s">
        <v>52</v>
      </c>
      <c r="C39" s="392" t="s">
        <v>32</v>
      </c>
      <c r="D39" s="385">
        <f t="shared" si="0"/>
        <v>0</v>
      </c>
      <c r="E39" s="403">
        <v>0</v>
      </c>
      <c r="F39" s="181">
        <v>0</v>
      </c>
      <c r="G39" s="124">
        <v>0</v>
      </c>
      <c r="H39" s="61">
        <v>0</v>
      </c>
      <c r="I39" s="62">
        <f t="shared" si="1"/>
        <v>0</v>
      </c>
    </row>
    <row r="40" spans="1:9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0</v>
      </c>
      <c r="E40" s="403">
        <v>0</v>
      </c>
      <c r="F40" s="181">
        <v>0</v>
      </c>
      <c r="G40" s="124">
        <v>0</v>
      </c>
      <c r="H40" s="61">
        <v>0</v>
      </c>
      <c r="I40" s="62">
        <f t="shared" si="1"/>
        <v>0</v>
      </c>
    </row>
    <row r="41" spans="1:9" ht="10.5">
      <c r="A41" s="390">
        <f t="shared" si="2"/>
        <v>10</v>
      </c>
      <c r="B41" s="396" t="s">
        <v>55</v>
      </c>
      <c r="C41" s="392" t="s">
        <v>260</v>
      </c>
      <c r="D41" s="385">
        <f t="shared" si="0"/>
        <v>0</v>
      </c>
      <c r="E41" s="403">
        <v>0</v>
      </c>
      <c r="F41" s="181">
        <v>0</v>
      </c>
      <c r="G41" s="124">
        <v>0</v>
      </c>
      <c r="H41" s="61">
        <v>0</v>
      </c>
      <c r="I41" s="62">
        <f t="shared" si="1"/>
        <v>0</v>
      </c>
    </row>
    <row r="42" spans="1:9" ht="10.5">
      <c r="A42" s="390">
        <v>11</v>
      </c>
      <c r="B42" s="396" t="s">
        <v>56</v>
      </c>
      <c r="C42" s="392" t="s">
        <v>57</v>
      </c>
      <c r="D42" s="385">
        <f t="shared" si="0"/>
        <v>0</v>
      </c>
      <c r="E42" s="403">
        <v>0</v>
      </c>
      <c r="F42" s="181">
        <v>0</v>
      </c>
      <c r="G42" s="124">
        <v>0</v>
      </c>
      <c r="H42" s="61">
        <v>0</v>
      </c>
      <c r="I42" s="62">
        <f t="shared" si="1"/>
        <v>0</v>
      </c>
    </row>
    <row r="43" spans="1:9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0</v>
      </c>
      <c r="E43" s="403">
        <v>0</v>
      </c>
      <c r="F43" s="181">
        <v>0</v>
      </c>
      <c r="G43" s="124">
        <v>0</v>
      </c>
      <c r="H43" s="61">
        <v>0</v>
      </c>
      <c r="I43" s="62">
        <f t="shared" si="1"/>
        <v>0</v>
      </c>
    </row>
    <row r="44" spans="1:9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6700</v>
      </c>
      <c r="E44" s="407">
        <v>6700</v>
      </c>
      <c r="F44" s="181">
        <v>0</v>
      </c>
      <c r="G44" s="124">
        <v>0</v>
      </c>
      <c r="H44" s="61">
        <v>0</v>
      </c>
      <c r="I44" s="62">
        <f t="shared" si="1"/>
        <v>6700</v>
      </c>
    </row>
    <row r="45" spans="1:9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0</v>
      </c>
      <c r="E45" s="408">
        <v>0</v>
      </c>
      <c r="F45" s="168">
        <v>0</v>
      </c>
      <c r="G45" s="124">
        <v>0</v>
      </c>
      <c r="H45" s="61">
        <v>0</v>
      </c>
      <c r="I45" s="171">
        <f t="shared" si="1"/>
        <v>0</v>
      </c>
    </row>
    <row r="46" spans="1:9" ht="11.25" thickBot="1">
      <c r="A46" s="176">
        <f t="shared" si="2"/>
        <v>15</v>
      </c>
      <c r="B46" s="401" t="s">
        <v>62</v>
      </c>
      <c r="C46" s="374"/>
      <c r="D46" s="379">
        <f t="shared" si="0"/>
        <v>0</v>
      </c>
      <c r="E46" s="383">
        <f>E31-E9</f>
        <v>0</v>
      </c>
      <c r="F46" s="177">
        <f>F31-F9</f>
        <v>0</v>
      </c>
      <c r="G46" s="178">
        <f>G31-G9</f>
        <v>0</v>
      </c>
      <c r="H46" s="179">
        <f>H31-H9</f>
        <v>0</v>
      </c>
      <c r="I46" s="178">
        <f>I31-I9</f>
        <v>0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"/>
  <sheetViews>
    <sheetView zoomScalePageLayoutView="0" workbookViewId="0" topLeftCell="A1">
      <selection activeCell="J16" sqref="J16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4.42187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7109375" style="52" customWidth="1"/>
    <col min="10" max="10" width="10.140625" style="52" customWidth="1"/>
    <col min="11" max="11" width="17.28125" style="52" customWidth="1"/>
    <col min="12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 t="s">
        <v>251</v>
      </c>
      <c r="D2" s="47"/>
      <c r="F2" s="180"/>
      <c r="G2" s="53"/>
    </row>
    <row r="3" spans="1:18" ht="13.5" customHeight="1">
      <c r="A3" s="51"/>
      <c r="C3" s="53"/>
      <c r="D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333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5" t="s">
        <v>0</v>
      </c>
      <c r="F6" s="436"/>
      <c r="G6" s="56" t="s">
        <v>232</v>
      </c>
      <c r="H6" s="55" t="s">
        <v>341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59"/>
      <c r="E7" s="381" t="s">
        <v>233</v>
      </c>
      <c r="F7" s="57" t="s">
        <v>4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3000</v>
      </c>
      <c r="E9" s="377">
        <f>SUM(E10:E30)</f>
        <v>1100</v>
      </c>
      <c r="F9" s="153">
        <f>SUM(F10:F30)</f>
        <v>1900</v>
      </c>
      <c r="G9" s="154">
        <f>SUM(G10:G30)</f>
        <v>0</v>
      </c>
      <c r="H9" s="155">
        <f>SUM(H10:H30)</f>
        <v>3705</v>
      </c>
      <c r="I9" s="156">
        <f>SUM(I10:I30)</f>
        <v>6705</v>
      </c>
      <c r="K9" s="67"/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238</v>
      </c>
      <c r="E10" s="376">
        <v>49</v>
      </c>
      <c r="F10" s="161">
        <v>189</v>
      </c>
      <c r="G10" s="162">
        <v>0</v>
      </c>
      <c r="H10" s="163">
        <v>368</v>
      </c>
      <c r="I10" s="164">
        <f aca="true" t="shared" si="1" ref="I10:I45">E10+F10+G10+H10</f>
        <v>606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48</v>
      </c>
      <c r="E11" s="403">
        <v>0</v>
      </c>
      <c r="F11" s="66">
        <v>48</v>
      </c>
      <c r="G11" s="124">
        <v>0</v>
      </c>
      <c r="H11" s="61">
        <v>0</v>
      </c>
      <c r="I11" s="62">
        <f t="shared" si="1"/>
        <v>48</v>
      </c>
      <c r="K11" s="67"/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0</v>
      </c>
      <c r="E12" s="403">
        <v>0</v>
      </c>
      <c r="F12" s="66">
        <v>0</v>
      </c>
      <c r="G12" s="124">
        <v>0</v>
      </c>
      <c r="H12" s="61">
        <v>42</v>
      </c>
      <c r="I12" s="62">
        <f t="shared" si="1"/>
        <v>42</v>
      </c>
      <c r="K12" s="67"/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23</v>
      </c>
      <c r="E13" s="403">
        <v>2</v>
      </c>
      <c r="F13" s="66">
        <v>21</v>
      </c>
      <c r="G13" s="124">
        <v>0</v>
      </c>
      <c r="H13" s="61">
        <v>20</v>
      </c>
      <c r="I13" s="62">
        <f t="shared" si="1"/>
        <v>43</v>
      </c>
      <c r="K13" s="67"/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22</v>
      </c>
      <c r="E14" s="403">
        <v>2</v>
      </c>
      <c r="F14" s="66">
        <v>20</v>
      </c>
      <c r="G14" s="124">
        <v>0</v>
      </c>
      <c r="H14" s="61">
        <v>115</v>
      </c>
      <c r="I14" s="62">
        <f t="shared" si="1"/>
        <v>137</v>
      </c>
      <c r="K14" s="67"/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0</v>
      </c>
      <c r="E15" s="403">
        <v>0</v>
      </c>
      <c r="F15" s="66">
        <v>0</v>
      </c>
      <c r="G15" s="124">
        <v>0</v>
      </c>
      <c r="H15" s="61">
        <v>0</v>
      </c>
      <c r="I15" s="62">
        <f t="shared" si="1"/>
        <v>0</v>
      </c>
      <c r="K15" s="67"/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510</v>
      </c>
      <c r="E16" s="403">
        <v>25</v>
      </c>
      <c r="F16" s="66">
        <v>485</v>
      </c>
      <c r="G16" s="124">
        <v>0</v>
      </c>
      <c r="H16" s="61">
        <v>1324</v>
      </c>
      <c r="I16" s="62">
        <f t="shared" si="1"/>
        <v>1834</v>
      </c>
      <c r="K16" s="67"/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1435</v>
      </c>
      <c r="E17" s="403">
        <v>675</v>
      </c>
      <c r="F17" s="66">
        <v>760</v>
      </c>
      <c r="G17" s="124">
        <v>0</v>
      </c>
      <c r="H17" s="61">
        <v>1652</v>
      </c>
      <c r="I17" s="62">
        <f t="shared" si="1"/>
        <v>3087</v>
      </c>
      <c r="K17" s="67"/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342</v>
      </c>
      <c r="E18" s="404">
        <v>225</v>
      </c>
      <c r="F18" s="68">
        <v>117</v>
      </c>
      <c r="G18" s="124">
        <v>0</v>
      </c>
      <c r="H18" s="61">
        <v>170</v>
      </c>
      <c r="I18" s="62">
        <f t="shared" si="1"/>
        <v>512</v>
      </c>
      <c r="K18" s="67"/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6</v>
      </c>
      <c r="E19" s="404">
        <v>5</v>
      </c>
      <c r="F19" s="68">
        <v>1</v>
      </c>
      <c r="G19" s="124">
        <v>0</v>
      </c>
      <c r="H19" s="61">
        <v>0</v>
      </c>
      <c r="I19" s="62">
        <f t="shared" si="1"/>
        <v>6</v>
      </c>
      <c r="K19" s="67"/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76</v>
      </c>
      <c r="E20" s="404">
        <v>50</v>
      </c>
      <c r="F20" s="68">
        <v>26</v>
      </c>
      <c r="G20" s="124">
        <v>0</v>
      </c>
      <c r="H20" s="61">
        <v>5</v>
      </c>
      <c r="I20" s="62">
        <f t="shared" si="1"/>
        <v>81</v>
      </c>
      <c r="K20" s="67"/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0</v>
      </c>
      <c r="E21" s="404">
        <v>0</v>
      </c>
      <c r="F21" s="68">
        <v>0</v>
      </c>
      <c r="G21" s="124">
        <v>0</v>
      </c>
      <c r="H21" s="61">
        <v>0</v>
      </c>
      <c r="I21" s="62">
        <f t="shared" si="1"/>
        <v>0</v>
      </c>
      <c r="K21" s="67"/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1</v>
      </c>
      <c r="E22" s="403">
        <v>0</v>
      </c>
      <c r="F22" s="66">
        <v>1</v>
      </c>
      <c r="G22" s="124">
        <v>0</v>
      </c>
      <c r="H22" s="61">
        <v>1</v>
      </c>
      <c r="I22" s="62">
        <f t="shared" si="1"/>
        <v>2</v>
      </c>
      <c r="K22" s="67"/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0</v>
      </c>
      <c r="E23" s="403">
        <v>0</v>
      </c>
      <c r="F23" s="66">
        <v>0</v>
      </c>
      <c r="G23" s="124">
        <v>0</v>
      </c>
      <c r="H23" s="352">
        <v>0</v>
      </c>
      <c r="I23" s="62">
        <f t="shared" si="1"/>
        <v>0</v>
      </c>
      <c r="K23" s="67"/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0</v>
      </c>
      <c r="E24" s="403">
        <v>0</v>
      </c>
      <c r="F24" s="66">
        <v>0</v>
      </c>
      <c r="G24" s="124">
        <v>0</v>
      </c>
      <c r="H24" s="61">
        <v>0</v>
      </c>
      <c r="I24" s="62">
        <f t="shared" si="1"/>
        <v>0</v>
      </c>
      <c r="K24" s="67"/>
      <c r="L24" s="54"/>
      <c r="M24" s="54"/>
      <c r="N24" s="54"/>
      <c r="O24" s="54"/>
      <c r="P24" s="54"/>
      <c r="Q24" s="54"/>
      <c r="R24" s="54"/>
    </row>
    <row r="25" spans="1:11" ht="10.5">
      <c r="A25" s="390">
        <v>16</v>
      </c>
      <c r="B25" s="396" t="s">
        <v>64</v>
      </c>
      <c r="C25" s="392" t="s">
        <v>65</v>
      </c>
      <c r="D25" s="385">
        <f t="shared" si="0"/>
        <v>0</v>
      </c>
      <c r="E25" s="403">
        <v>0</v>
      </c>
      <c r="F25" s="66">
        <v>0</v>
      </c>
      <c r="G25" s="124">
        <v>0</v>
      </c>
      <c r="H25" s="61">
        <v>0</v>
      </c>
      <c r="I25" s="62">
        <f>SUM(E25:H25)</f>
        <v>0</v>
      </c>
      <c r="K25" s="67"/>
    </row>
    <row r="26" spans="1:11" ht="10.5">
      <c r="A26" s="390">
        <v>17</v>
      </c>
      <c r="B26" s="396" t="s">
        <v>33</v>
      </c>
      <c r="C26" s="392" t="s">
        <v>34</v>
      </c>
      <c r="D26" s="385">
        <f t="shared" si="0"/>
        <v>17</v>
      </c>
      <c r="E26" s="406">
        <v>7</v>
      </c>
      <c r="F26" s="66">
        <v>10</v>
      </c>
      <c r="G26" s="124">
        <v>0</v>
      </c>
      <c r="H26" s="61">
        <v>8</v>
      </c>
      <c r="I26" s="62">
        <f t="shared" si="1"/>
        <v>25</v>
      </c>
      <c r="K26" s="67"/>
    </row>
    <row r="27" spans="1:11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60</v>
      </c>
      <c r="E27" s="404">
        <v>60</v>
      </c>
      <c r="F27" s="66">
        <v>0</v>
      </c>
      <c r="G27" s="124">
        <v>0</v>
      </c>
      <c r="H27" s="61">
        <v>0</v>
      </c>
      <c r="I27" s="62">
        <f t="shared" si="1"/>
        <v>60</v>
      </c>
      <c r="K27" s="67"/>
    </row>
    <row r="28" spans="1:11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403">
        <v>0</v>
      </c>
      <c r="F28" s="66">
        <v>0</v>
      </c>
      <c r="G28" s="124">
        <v>0</v>
      </c>
      <c r="H28" s="61">
        <v>0</v>
      </c>
      <c r="I28" s="62">
        <f t="shared" si="1"/>
        <v>0</v>
      </c>
      <c r="K28" s="67"/>
    </row>
    <row r="29" spans="1:11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2</v>
      </c>
      <c r="E29" s="403">
        <v>0</v>
      </c>
      <c r="F29" s="66">
        <v>2</v>
      </c>
      <c r="G29" s="124">
        <v>0</v>
      </c>
      <c r="H29" s="61">
        <v>0</v>
      </c>
      <c r="I29" s="62">
        <f t="shared" si="1"/>
        <v>2</v>
      </c>
      <c r="K29" s="67"/>
    </row>
    <row r="30" spans="1:11" ht="11.25" thickBot="1">
      <c r="A30" s="391">
        <v>21</v>
      </c>
      <c r="B30" s="398" t="s">
        <v>41</v>
      </c>
      <c r="C30" s="394" t="s">
        <v>42</v>
      </c>
      <c r="D30" s="386">
        <f t="shared" si="0"/>
        <v>220</v>
      </c>
      <c r="E30" s="405">
        <v>0</v>
      </c>
      <c r="F30" s="168">
        <v>220</v>
      </c>
      <c r="G30" s="169">
        <v>0</v>
      </c>
      <c r="H30" s="170">
        <v>0</v>
      </c>
      <c r="I30" s="171">
        <f t="shared" si="1"/>
        <v>220</v>
      </c>
      <c r="K30" s="67"/>
    </row>
    <row r="31" spans="1:11" ht="11.25" thickBot="1">
      <c r="A31" s="172" t="s">
        <v>98</v>
      </c>
      <c r="B31" s="173" t="s">
        <v>43</v>
      </c>
      <c r="C31" s="373"/>
      <c r="D31" s="378">
        <f t="shared" si="0"/>
        <v>3000</v>
      </c>
      <c r="E31" s="377">
        <f>SUM(E32:E45)</f>
        <v>1100</v>
      </c>
      <c r="F31" s="153">
        <f>SUM(F32:F45)</f>
        <v>1900</v>
      </c>
      <c r="G31" s="154">
        <f>SUM(G32:G45)</f>
        <v>0</v>
      </c>
      <c r="H31" s="155">
        <f>SUM(H32:H45)</f>
        <v>3712</v>
      </c>
      <c r="I31" s="154">
        <f t="shared" si="1"/>
        <v>6712</v>
      </c>
      <c r="K31" s="67"/>
    </row>
    <row r="32" spans="1:11" ht="10.5">
      <c r="A32" s="389">
        <v>1</v>
      </c>
      <c r="B32" s="395" t="s">
        <v>44</v>
      </c>
      <c r="C32" s="372" t="s">
        <v>45</v>
      </c>
      <c r="D32" s="384">
        <f t="shared" si="0"/>
        <v>0</v>
      </c>
      <c r="E32" s="376">
        <v>0</v>
      </c>
      <c r="F32" s="161">
        <v>0</v>
      </c>
      <c r="G32" s="162">
        <v>0</v>
      </c>
      <c r="H32" s="163">
        <v>0</v>
      </c>
      <c r="I32" s="164">
        <f t="shared" si="1"/>
        <v>0</v>
      </c>
      <c r="K32" s="67"/>
    </row>
    <row r="33" spans="1:11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1831</v>
      </c>
      <c r="E33" s="403">
        <v>0</v>
      </c>
      <c r="F33" s="66">
        <v>1831</v>
      </c>
      <c r="G33" s="124">
        <v>0</v>
      </c>
      <c r="H33" s="61">
        <v>3635</v>
      </c>
      <c r="I33" s="62">
        <f t="shared" si="1"/>
        <v>5466</v>
      </c>
      <c r="K33" s="67"/>
    </row>
    <row r="34" spans="1:11" ht="10.5">
      <c r="A34" s="390">
        <v>3</v>
      </c>
      <c r="B34" s="396" t="s">
        <v>48</v>
      </c>
      <c r="C34" s="392" t="s">
        <v>49</v>
      </c>
      <c r="D34" s="385">
        <f t="shared" si="0"/>
        <v>0</v>
      </c>
      <c r="E34" s="403">
        <v>0</v>
      </c>
      <c r="F34" s="66">
        <v>0</v>
      </c>
      <c r="G34" s="124">
        <v>0</v>
      </c>
      <c r="H34" s="61">
        <v>65</v>
      </c>
      <c r="I34" s="62">
        <f t="shared" si="1"/>
        <v>65</v>
      </c>
      <c r="K34" s="67"/>
    </row>
    <row r="35" spans="1:11" ht="10.5">
      <c r="A35" s="390">
        <v>4</v>
      </c>
      <c r="B35" s="396" t="s">
        <v>254</v>
      </c>
      <c r="C35" s="392" t="s">
        <v>255</v>
      </c>
      <c r="D35" s="385">
        <f t="shared" si="0"/>
        <v>0</v>
      </c>
      <c r="E35" s="403">
        <v>0</v>
      </c>
      <c r="F35" s="66">
        <v>0</v>
      </c>
      <c r="G35" s="124">
        <v>0</v>
      </c>
      <c r="H35" s="61">
        <v>0</v>
      </c>
      <c r="I35" s="62">
        <f t="shared" si="1"/>
        <v>0</v>
      </c>
      <c r="K35" s="67"/>
    </row>
    <row r="36" spans="1:11" ht="10.5">
      <c r="A36" s="390">
        <v>5</v>
      </c>
      <c r="B36" s="396" t="s">
        <v>50</v>
      </c>
      <c r="C36" s="392" t="s">
        <v>51</v>
      </c>
      <c r="D36" s="385">
        <f t="shared" si="0"/>
        <v>0</v>
      </c>
      <c r="E36" s="403">
        <v>0</v>
      </c>
      <c r="F36" s="66">
        <v>0</v>
      </c>
      <c r="G36" s="124">
        <v>0</v>
      </c>
      <c r="H36" s="61">
        <v>0</v>
      </c>
      <c r="I36" s="62">
        <f t="shared" si="1"/>
        <v>0</v>
      </c>
      <c r="K36" s="67"/>
    </row>
    <row r="37" spans="1:11" ht="10.5">
      <c r="A37" s="390">
        <v>6</v>
      </c>
      <c r="B37" s="396" t="s">
        <v>161</v>
      </c>
      <c r="C37" s="392" t="s">
        <v>253</v>
      </c>
      <c r="D37" s="385">
        <f t="shared" si="0"/>
        <v>0</v>
      </c>
      <c r="E37" s="403">
        <v>0</v>
      </c>
      <c r="F37" s="181">
        <v>0</v>
      </c>
      <c r="G37" s="124">
        <v>0</v>
      </c>
      <c r="H37" s="61">
        <v>0</v>
      </c>
      <c r="I37" s="62">
        <f t="shared" si="1"/>
        <v>0</v>
      </c>
      <c r="K37" s="67"/>
    </row>
    <row r="38" spans="1:11" ht="10.5">
      <c r="A38" s="390">
        <v>7</v>
      </c>
      <c r="B38" s="396" t="s">
        <v>263</v>
      </c>
      <c r="C38" s="399" t="s">
        <v>99</v>
      </c>
      <c r="D38" s="385">
        <f t="shared" si="0"/>
        <v>0</v>
      </c>
      <c r="E38" s="406">
        <v>0</v>
      </c>
      <c r="F38" s="181">
        <v>0</v>
      </c>
      <c r="G38" s="124">
        <v>0</v>
      </c>
      <c r="H38" s="61">
        <v>0</v>
      </c>
      <c r="I38" s="62">
        <f t="shared" si="1"/>
        <v>0</v>
      </c>
      <c r="K38" s="67"/>
    </row>
    <row r="39" spans="1:11" ht="10.5">
      <c r="A39" s="390">
        <v>8</v>
      </c>
      <c r="B39" s="396" t="s">
        <v>52</v>
      </c>
      <c r="C39" s="392" t="s">
        <v>32</v>
      </c>
      <c r="D39" s="385">
        <f t="shared" si="0"/>
        <v>0</v>
      </c>
      <c r="E39" s="403">
        <v>0</v>
      </c>
      <c r="F39" s="181">
        <v>0</v>
      </c>
      <c r="G39" s="124">
        <v>0</v>
      </c>
      <c r="H39" s="61">
        <v>0</v>
      </c>
      <c r="I39" s="62">
        <f t="shared" si="1"/>
        <v>0</v>
      </c>
      <c r="K39" s="67"/>
    </row>
    <row r="40" spans="1:11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54</v>
      </c>
      <c r="E40" s="403">
        <v>0</v>
      </c>
      <c r="F40" s="181">
        <v>54</v>
      </c>
      <c r="G40" s="124">
        <v>0</v>
      </c>
      <c r="H40" s="61">
        <v>0</v>
      </c>
      <c r="I40" s="62">
        <f t="shared" si="1"/>
        <v>54</v>
      </c>
      <c r="K40" s="67"/>
    </row>
    <row r="41" spans="1:11" ht="10.5">
      <c r="A41" s="390">
        <f t="shared" si="2"/>
        <v>10</v>
      </c>
      <c r="B41" s="396" t="s">
        <v>55</v>
      </c>
      <c r="C41" s="392" t="s">
        <v>260</v>
      </c>
      <c r="D41" s="385">
        <f t="shared" si="0"/>
        <v>15</v>
      </c>
      <c r="E41" s="403">
        <v>0</v>
      </c>
      <c r="F41" s="181">
        <v>15</v>
      </c>
      <c r="G41" s="124">
        <v>0</v>
      </c>
      <c r="H41" s="61">
        <v>12</v>
      </c>
      <c r="I41" s="62">
        <f t="shared" si="1"/>
        <v>27</v>
      </c>
      <c r="K41" s="67"/>
    </row>
    <row r="42" spans="1:11" ht="10.5">
      <c r="A42" s="390">
        <v>11</v>
      </c>
      <c r="B42" s="396" t="s">
        <v>56</v>
      </c>
      <c r="C42" s="392" t="s">
        <v>57</v>
      </c>
      <c r="D42" s="385">
        <f t="shared" si="0"/>
        <v>0</v>
      </c>
      <c r="E42" s="403">
        <v>0</v>
      </c>
      <c r="F42" s="181">
        <v>0</v>
      </c>
      <c r="G42" s="124">
        <v>0</v>
      </c>
      <c r="H42" s="61">
        <v>0</v>
      </c>
      <c r="I42" s="62">
        <f t="shared" si="1"/>
        <v>0</v>
      </c>
      <c r="K42" s="67"/>
    </row>
    <row r="43" spans="1:11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0</v>
      </c>
      <c r="E43" s="403">
        <v>0</v>
      </c>
      <c r="F43" s="181">
        <v>0</v>
      </c>
      <c r="G43" s="124">
        <v>0</v>
      </c>
      <c r="H43" s="61">
        <v>0</v>
      </c>
      <c r="I43" s="62">
        <f t="shared" si="1"/>
        <v>0</v>
      </c>
      <c r="K43" s="67"/>
    </row>
    <row r="44" spans="1:11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1100</v>
      </c>
      <c r="E44" s="407">
        <v>1100</v>
      </c>
      <c r="F44" s="181">
        <v>0</v>
      </c>
      <c r="G44" s="124">
        <v>0</v>
      </c>
      <c r="H44" s="61">
        <v>0</v>
      </c>
      <c r="I44" s="62">
        <f t="shared" si="1"/>
        <v>1100</v>
      </c>
      <c r="K44" s="67"/>
    </row>
    <row r="45" spans="1:11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0</v>
      </c>
      <c r="E45" s="408">
        <v>0</v>
      </c>
      <c r="F45" s="168">
        <v>0</v>
      </c>
      <c r="G45" s="169">
        <v>0</v>
      </c>
      <c r="H45" s="170">
        <v>0</v>
      </c>
      <c r="I45" s="171">
        <f t="shared" si="1"/>
        <v>0</v>
      </c>
      <c r="K45" s="67"/>
    </row>
    <row r="46" spans="1:11" ht="11.25" thickBot="1">
      <c r="A46" s="176">
        <f t="shared" si="2"/>
        <v>15</v>
      </c>
      <c r="B46" s="401" t="s">
        <v>62</v>
      </c>
      <c r="C46" s="374"/>
      <c r="D46" s="379">
        <f t="shared" si="0"/>
        <v>0</v>
      </c>
      <c r="E46" s="383">
        <f>E31-E9</f>
        <v>0</v>
      </c>
      <c r="F46" s="177">
        <f>F31-F9</f>
        <v>0</v>
      </c>
      <c r="G46" s="178">
        <f>G31-G9</f>
        <v>0</v>
      </c>
      <c r="H46" s="179">
        <f>H31-H9</f>
        <v>7</v>
      </c>
      <c r="I46" s="178">
        <f>I31-I9</f>
        <v>7</v>
      </c>
      <c r="K46" s="67"/>
    </row>
    <row r="47" ht="10.5">
      <c r="K47" s="67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11811023622047245" right="0.11811023622047245" top="0.3937007874015748" bottom="0.1968503937007874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49"/>
  <sheetViews>
    <sheetView zoomScalePageLayoutView="0" workbookViewId="0" topLeftCell="A1">
      <selection activeCell="N44" sqref="N44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5.2812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7109375" style="52" customWidth="1"/>
    <col min="10" max="10" width="10.140625" style="52" customWidth="1"/>
    <col min="11" max="11" width="22.7109375" style="52" customWidth="1"/>
    <col min="12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 t="s">
        <v>251</v>
      </c>
      <c r="D2" s="47"/>
      <c r="F2" s="180"/>
      <c r="G2" s="53"/>
    </row>
    <row r="3" spans="1:18" ht="13.5" customHeight="1">
      <c r="A3" s="51"/>
      <c r="C3" s="53"/>
      <c r="D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293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5" t="s">
        <v>0</v>
      </c>
      <c r="F6" s="436"/>
      <c r="G6" s="56" t="s">
        <v>232</v>
      </c>
      <c r="H6" s="55" t="s">
        <v>341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59"/>
      <c r="E7" s="381" t="s">
        <v>233</v>
      </c>
      <c r="F7" s="57" t="s">
        <v>4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6576</v>
      </c>
      <c r="E9" s="377">
        <f>SUM(E10:E30)</f>
        <v>0</v>
      </c>
      <c r="F9" s="153">
        <f>SUM(F10:F30)</f>
        <v>6576</v>
      </c>
      <c r="G9" s="154">
        <f>SUM(G10:G30)</f>
        <v>0</v>
      </c>
      <c r="H9" s="155">
        <f>SUM(H10:H30)</f>
        <v>460</v>
      </c>
      <c r="I9" s="156">
        <f>SUM(I10:I30)</f>
        <v>7036</v>
      </c>
      <c r="K9" s="67"/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190</v>
      </c>
      <c r="E10" s="376">
        <v>0</v>
      </c>
      <c r="F10" s="161">
        <v>190</v>
      </c>
      <c r="G10" s="65">
        <v>0</v>
      </c>
      <c r="H10" s="163">
        <v>50</v>
      </c>
      <c r="I10" s="164">
        <f aca="true" t="shared" si="1" ref="I10:I45">E10+F10+G10+H10</f>
        <v>240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850</v>
      </c>
      <c r="E11" s="403">
        <v>0</v>
      </c>
      <c r="F11" s="66">
        <v>850</v>
      </c>
      <c r="G11" s="65">
        <v>0</v>
      </c>
      <c r="H11" s="61"/>
      <c r="I11" s="62">
        <f t="shared" si="1"/>
        <v>850</v>
      </c>
      <c r="K11" s="67"/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0</v>
      </c>
      <c r="E12" s="403">
        <v>0</v>
      </c>
      <c r="F12" s="66">
        <v>0</v>
      </c>
      <c r="G12" s="65">
        <v>0</v>
      </c>
      <c r="H12" s="61"/>
      <c r="I12" s="62">
        <f t="shared" si="1"/>
        <v>0</v>
      </c>
      <c r="K12" s="67"/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236</v>
      </c>
      <c r="E13" s="403">
        <v>0</v>
      </c>
      <c r="F13" s="66">
        <v>236</v>
      </c>
      <c r="G13" s="65">
        <v>0</v>
      </c>
      <c r="H13" s="61"/>
      <c r="I13" s="62">
        <f t="shared" si="1"/>
        <v>236</v>
      </c>
      <c r="K13" s="67"/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220</v>
      </c>
      <c r="E14" s="403">
        <v>0</v>
      </c>
      <c r="F14" s="66">
        <v>220</v>
      </c>
      <c r="G14" s="65">
        <v>0</v>
      </c>
      <c r="H14" s="61">
        <v>20</v>
      </c>
      <c r="I14" s="62">
        <f t="shared" si="1"/>
        <v>240</v>
      </c>
      <c r="K14" s="67"/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0</v>
      </c>
      <c r="E15" s="403">
        <v>0</v>
      </c>
      <c r="F15" s="66">
        <v>0</v>
      </c>
      <c r="G15" s="65">
        <v>0</v>
      </c>
      <c r="H15" s="61"/>
      <c r="I15" s="62">
        <f t="shared" si="1"/>
        <v>0</v>
      </c>
      <c r="K15" s="67"/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150</v>
      </c>
      <c r="E16" s="403">
        <v>0</v>
      </c>
      <c r="F16" s="66">
        <v>150</v>
      </c>
      <c r="G16" s="65">
        <v>0</v>
      </c>
      <c r="H16" s="61">
        <v>150</v>
      </c>
      <c r="I16" s="62">
        <f t="shared" si="1"/>
        <v>300</v>
      </c>
      <c r="K16" s="67"/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3204</v>
      </c>
      <c r="E17" s="403">
        <v>0</v>
      </c>
      <c r="F17" s="66">
        <v>3204</v>
      </c>
      <c r="G17" s="65">
        <v>0</v>
      </c>
      <c r="H17" s="61">
        <v>240</v>
      </c>
      <c r="I17" s="62">
        <f t="shared" si="1"/>
        <v>3444</v>
      </c>
      <c r="K17" s="67"/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1121</v>
      </c>
      <c r="E18" s="403">
        <v>0</v>
      </c>
      <c r="F18" s="68">
        <v>1121</v>
      </c>
      <c r="G18" s="65">
        <v>0</v>
      </c>
      <c r="H18" s="65">
        <v>0</v>
      </c>
      <c r="I18" s="62">
        <f t="shared" si="1"/>
        <v>1121</v>
      </c>
      <c r="K18" s="67"/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8</v>
      </c>
      <c r="E19" s="403">
        <v>0</v>
      </c>
      <c r="F19" s="68">
        <v>8</v>
      </c>
      <c r="G19" s="65">
        <v>0</v>
      </c>
      <c r="H19" s="65">
        <v>0</v>
      </c>
      <c r="I19" s="62">
        <f t="shared" si="1"/>
        <v>8</v>
      </c>
      <c r="K19" s="67"/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31</v>
      </c>
      <c r="E20" s="403">
        <v>0</v>
      </c>
      <c r="F20" s="68">
        <v>31</v>
      </c>
      <c r="G20" s="65">
        <v>0</v>
      </c>
      <c r="H20" s="65">
        <v>0</v>
      </c>
      <c r="I20" s="62">
        <f t="shared" si="1"/>
        <v>31</v>
      </c>
      <c r="K20" s="67"/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0</v>
      </c>
      <c r="E21" s="403">
        <v>0</v>
      </c>
      <c r="F21" s="68">
        <v>0</v>
      </c>
      <c r="G21" s="65">
        <v>0</v>
      </c>
      <c r="H21" s="65">
        <v>0</v>
      </c>
      <c r="I21" s="62">
        <f t="shared" si="1"/>
        <v>0</v>
      </c>
      <c r="K21" s="67"/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2</v>
      </c>
      <c r="E22" s="403">
        <v>0</v>
      </c>
      <c r="F22" s="66">
        <v>2</v>
      </c>
      <c r="G22" s="65">
        <v>0</v>
      </c>
      <c r="H22" s="65">
        <v>0</v>
      </c>
      <c r="I22" s="62">
        <f t="shared" si="1"/>
        <v>2</v>
      </c>
      <c r="K22" s="67"/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0</v>
      </c>
      <c r="E23" s="403">
        <v>0</v>
      </c>
      <c r="F23" s="66">
        <v>0</v>
      </c>
      <c r="G23" s="65">
        <v>0</v>
      </c>
      <c r="H23" s="65">
        <v>0</v>
      </c>
      <c r="I23" s="62">
        <f t="shared" si="1"/>
        <v>0</v>
      </c>
      <c r="K23" s="67"/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0</v>
      </c>
      <c r="E24" s="403">
        <v>0</v>
      </c>
      <c r="F24" s="66">
        <v>0</v>
      </c>
      <c r="G24" s="65">
        <v>0</v>
      </c>
      <c r="H24" s="65">
        <v>0</v>
      </c>
      <c r="I24" s="62">
        <f t="shared" si="1"/>
        <v>0</v>
      </c>
      <c r="K24" s="67"/>
      <c r="L24" s="54"/>
      <c r="M24" s="54"/>
      <c r="N24" s="54"/>
      <c r="O24" s="54"/>
      <c r="P24" s="54"/>
      <c r="Q24" s="54"/>
      <c r="R24" s="54"/>
    </row>
    <row r="25" spans="1:11" ht="10.5">
      <c r="A25" s="390">
        <v>16</v>
      </c>
      <c r="B25" s="396" t="s">
        <v>64</v>
      </c>
      <c r="C25" s="392" t="s">
        <v>65</v>
      </c>
      <c r="D25" s="385">
        <f t="shared" si="0"/>
        <v>0</v>
      </c>
      <c r="E25" s="403">
        <v>0</v>
      </c>
      <c r="F25" s="66">
        <v>0</v>
      </c>
      <c r="G25" s="65">
        <v>0</v>
      </c>
      <c r="H25" s="65">
        <v>0</v>
      </c>
      <c r="I25" s="62">
        <f>SUM(E25:H25)</f>
        <v>0</v>
      </c>
      <c r="K25" s="67"/>
    </row>
    <row r="26" spans="1:11" ht="10.5">
      <c r="A26" s="390">
        <v>17</v>
      </c>
      <c r="B26" s="396" t="s">
        <v>33</v>
      </c>
      <c r="C26" s="392" t="s">
        <v>34</v>
      </c>
      <c r="D26" s="385">
        <f t="shared" si="0"/>
        <v>0</v>
      </c>
      <c r="E26" s="403">
        <v>0</v>
      </c>
      <c r="F26" s="66">
        <v>0</v>
      </c>
      <c r="G26" s="65">
        <v>0</v>
      </c>
      <c r="H26" s="65">
        <v>0</v>
      </c>
      <c r="I26" s="62">
        <f t="shared" si="1"/>
        <v>0</v>
      </c>
      <c r="K26" s="67"/>
    </row>
    <row r="27" spans="1:11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424</v>
      </c>
      <c r="E27" s="403">
        <v>0</v>
      </c>
      <c r="F27" s="66">
        <v>424</v>
      </c>
      <c r="G27" s="65">
        <v>0</v>
      </c>
      <c r="H27" s="65">
        <v>0</v>
      </c>
      <c r="I27" s="62">
        <f t="shared" si="1"/>
        <v>424</v>
      </c>
      <c r="K27" s="67"/>
    </row>
    <row r="28" spans="1:11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403">
        <v>0</v>
      </c>
      <c r="F28" s="66">
        <v>0</v>
      </c>
      <c r="G28" s="65">
        <v>0</v>
      </c>
      <c r="H28" s="65">
        <v>0</v>
      </c>
      <c r="I28" s="62">
        <f t="shared" si="1"/>
        <v>0</v>
      </c>
      <c r="K28" s="67"/>
    </row>
    <row r="29" spans="1:11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20</v>
      </c>
      <c r="E29" s="403">
        <v>0</v>
      </c>
      <c r="F29" s="66">
        <v>20</v>
      </c>
      <c r="G29" s="65">
        <v>0</v>
      </c>
      <c r="H29" s="65">
        <v>0</v>
      </c>
      <c r="I29" s="62">
        <f t="shared" si="1"/>
        <v>20</v>
      </c>
      <c r="K29" s="67"/>
    </row>
    <row r="30" spans="1:11" ht="11.25" thickBot="1">
      <c r="A30" s="391">
        <v>21</v>
      </c>
      <c r="B30" s="398" t="s">
        <v>41</v>
      </c>
      <c r="C30" s="394" t="s">
        <v>42</v>
      </c>
      <c r="D30" s="386">
        <f t="shared" si="0"/>
        <v>120</v>
      </c>
      <c r="E30" s="403">
        <v>0</v>
      </c>
      <c r="F30" s="168">
        <v>120</v>
      </c>
      <c r="G30" s="65">
        <v>0</v>
      </c>
      <c r="H30" s="65">
        <v>0</v>
      </c>
      <c r="I30" s="171">
        <f t="shared" si="1"/>
        <v>120</v>
      </c>
      <c r="K30" s="67"/>
    </row>
    <row r="31" spans="1:11" ht="11.25" thickBot="1">
      <c r="A31" s="172" t="s">
        <v>98</v>
      </c>
      <c r="B31" s="173" t="s">
        <v>43</v>
      </c>
      <c r="C31" s="373"/>
      <c r="D31" s="378">
        <f t="shared" si="0"/>
        <v>6576</v>
      </c>
      <c r="E31" s="377">
        <f>SUM(E32:E45)</f>
        <v>0</v>
      </c>
      <c r="F31" s="153">
        <f>SUM(F32:F45)</f>
        <v>6576</v>
      </c>
      <c r="G31" s="154">
        <f>SUM(G32:G45)</f>
        <v>0</v>
      </c>
      <c r="H31" s="155">
        <f>SUM(H32:H45)</f>
        <v>460</v>
      </c>
      <c r="I31" s="154">
        <f t="shared" si="1"/>
        <v>7036</v>
      </c>
      <c r="K31" s="67"/>
    </row>
    <row r="32" spans="1:11" ht="10.5">
      <c r="A32" s="389">
        <v>1</v>
      </c>
      <c r="B32" s="395" t="s">
        <v>44</v>
      </c>
      <c r="C32" s="372" t="s">
        <v>45</v>
      </c>
      <c r="D32" s="384">
        <f t="shared" si="0"/>
        <v>0</v>
      </c>
      <c r="E32" s="403">
        <v>0</v>
      </c>
      <c r="F32" s="161">
        <v>0</v>
      </c>
      <c r="G32" s="65">
        <v>0</v>
      </c>
      <c r="H32" s="163">
        <v>0</v>
      </c>
      <c r="I32" s="164">
        <f t="shared" si="1"/>
        <v>0</v>
      </c>
      <c r="K32" s="67"/>
    </row>
    <row r="33" spans="1:11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5448</v>
      </c>
      <c r="E33" s="403">
        <v>0</v>
      </c>
      <c r="F33" s="66">
        <v>5448</v>
      </c>
      <c r="G33" s="65">
        <v>0</v>
      </c>
      <c r="H33" s="61">
        <v>460</v>
      </c>
      <c r="I33" s="62">
        <f t="shared" si="1"/>
        <v>5908</v>
      </c>
      <c r="K33" s="67"/>
    </row>
    <row r="34" spans="1:11" ht="10.5">
      <c r="A34" s="390">
        <v>3</v>
      </c>
      <c r="B34" s="396" t="s">
        <v>48</v>
      </c>
      <c r="C34" s="392" t="s">
        <v>49</v>
      </c>
      <c r="D34" s="385">
        <f t="shared" si="0"/>
        <v>0</v>
      </c>
      <c r="E34" s="403">
        <v>0</v>
      </c>
      <c r="F34" s="66">
        <v>0</v>
      </c>
      <c r="G34" s="65">
        <v>0</v>
      </c>
      <c r="H34" s="65">
        <v>0</v>
      </c>
      <c r="I34" s="62">
        <f t="shared" si="1"/>
        <v>0</v>
      </c>
      <c r="K34" s="67"/>
    </row>
    <row r="35" spans="1:11" ht="10.5">
      <c r="A35" s="390">
        <v>4</v>
      </c>
      <c r="B35" s="396" t="s">
        <v>254</v>
      </c>
      <c r="C35" s="392" t="s">
        <v>255</v>
      </c>
      <c r="D35" s="385">
        <f t="shared" si="0"/>
        <v>0</v>
      </c>
      <c r="E35" s="403">
        <v>0</v>
      </c>
      <c r="F35" s="66">
        <v>0</v>
      </c>
      <c r="G35" s="65">
        <v>0</v>
      </c>
      <c r="H35" s="65">
        <v>0</v>
      </c>
      <c r="I35" s="62">
        <f t="shared" si="1"/>
        <v>0</v>
      </c>
      <c r="K35" s="67"/>
    </row>
    <row r="36" spans="1:11" ht="10.5">
      <c r="A36" s="390">
        <v>5</v>
      </c>
      <c r="B36" s="396" t="s">
        <v>50</v>
      </c>
      <c r="C36" s="392" t="s">
        <v>51</v>
      </c>
      <c r="D36" s="385">
        <f t="shared" si="0"/>
        <v>0</v>
      </c>
      <c r="E36" s="403">
        <v>0</v>
      </c>
      <c r="F36" s="66">
        <v>0</v>
      </c>
      <c r="G36" s="65">
        <v>0</v>
      </c>
      <c r="H36" s="65">
        <v>0</v>
      </c>
      <c r="I36" s="62">
        <f t="shared" si="1"/>
        <v>0</v>
      </c>
      <c r="K36" s="67"/>
    </row>
    <row r="37" spans="1:11" ht="10.5">
      <c r="A37" s="390">
        <v>6</v>
      </c>
      <c r="B37" s="396" t="s">
        <v>161</v>
      </c>
      <c r="C37" s="392" t="s">
        <v>253</v>
      </c>
      <c r="D37" s="385">
        <f t="shared" si="0"/>
        <v>0</v>
      </c>
      <c r="E37" s="403">
        <v>0</v>
      </c>
      <c r="F37" s="181">
        <v>0</v>
      </c>
      <c r="G37" s="65">
        <v>0</v>
      </c>
      <c r="H37" s="65">
        <v>0</v>
      </c>
      <c r="I37" s="62">
        <f t="shared" si="1"/>
        <v>0</v>
      </c>
      <c r="K37" s="67"/>
    </row>
    <row r="38" spans="1:11" ht="10.5">
      <c r="A38" s="390">
        <v>7</v>
      </c>
      <c r="B38" s="396" t="s">
        <v>263</v>
      </c>
      <c r="C38" s="399" t="s">
        <v>99</v>
      </c>
      <c r="D38" s="385">
        <f t="shared" si="0"/>
        <v>0</v>
      </c>
      <c r="E38" s="403">
        <v>0</v>
      </c>
      <c r="F38" s="181">
        <v>0</v>
      </c>
      <c r="G38" s="65">
        <v>0</v>
      </c>
      <c r="H38" s="65">
        <v>0</v>
      </c>
      <c r="I38" s="62">
        <f t="shared" si="1"/>
        <v>0</v>
      </c>
      <c r="K38" s="67"/>
    </row>
    <row r="39" spans="1:11" ht="10.5">
      <c r="A39" s="390">
        <v>8</v>
      </c>
      <c r="B39" s="396" t="s">
        <v>52</v>
      </c>
      <c r="C39" s="392" t="s">
        <v>32</v>
      </c>
      <c r="D39" s="385">
        <f t="shared" si="0"/>
        <v>0</v>
      </c>
      <c r="E39" s="403">
        <v>0</v>
      </c>
      <c r="F39" s="181">
        <v>0</v>
      </c>
      <c r="G39" s="65">
        <v>0</v>
      </c>
      <c r="H39" s="65">
        <v>0</v>
      </c>
      <c r="I39" s="62">
        <f t="shared" si="1"/>
        <v>0</v>
      </c>
      <c r="K39" s="67"/>
    </row>
    <row r="40" spans="1:11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0</v>
      </c>
      <c r="E40" s="403">
        <v>0</v>
      </c>
      <c r="F40" s="181">
        <v>0</v>
      </c>
      <c r="G40" s="65">
        <v>0</v>
      </c>
      <c r="H40" s="65">
        <v>0</v>
      </c>
      <c r="I40" s="62">
        <f t="shared" si="1"/>
        <v>0</v>
      </c>
      <c r="K40" s="67"/>
    </row>
    <row r="41" spans="1:11" ht="10.5">
      <c r="A41" s="390">
        <f t="shared" si="2"/>
        <v>10</v>
      </c>
      <c r="B41" s="396" t="s">
        <v>55</v>
      </c>
      <c r="C41" s="392" t="s">
        <v>260</v>
      </c>
      <c r="D41" s="385">
        <f t="shared" si="0"/>
        <v>0</v>
      </c>
      <c r="E41" s="403">
        <v>0</v>
      </c>
      <c r="F41" s="181">
        <v>0</v>
      </c>
      <c r="G41" s="65">
        <v>0</v>
      </c>
      <c r="H41" s="65">
        <v>0</v>
      </c>
      <c r="I41" s="62">
        <f t="shared" si="1"/>
        <v>0</v>
      </c>
      <c r="K41" s="67"/>
    </row>
    <row r="42" spans="1:11" ht="10.5">
      <c r="A42" s="390">
        <v>11</v>
      </c>
      <c r="B42" s="396" t="s">
        <v>56</v>
      </c>
      <c r="C42" s="392" t="s">
        <v>57</v>
      </c>
      <c r="D42" s="385">
        <f t="shared" si="0"/>
        <v>0</v>
      </c>
      <c r="E42" s="403">
        <v>0</v>
      </c>
      <c r="F42" s="181">
        <v>0</v>
      </c>
      <c r="G42" s="65">
        <v>0</v>
      </c>
      <c r="H42" s="65">
        <v>0</v>
      </c>
      <c r="I42" s="62">
        <f t="shared" si="1"/>
        <v>0</v>
      </c>
      <c r="K42" s="67"/>
    </row>
    <row r="43" spans="1:11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648</v>
      </c>
      <c r="E43" s="403">
        <v>0</v>
      </c>
      <c r="F43" s="181">
        <v>648</v>
      </c>
      <c r="G43" s="65">
        <v>0</v>
      </c>
      <c r="H43" s="65">
        <v>0</v>
      </c>
      <c r="I43" s="62">
        <f t="shared" si="1"/>
        <v>648</v>
      </c>
      <c r="K43" s="67"/>
    </row>
    <row r="44" spans="1:11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0</v>
      </c>
      <c r="E44" s="403">
        <v>0</v>
      </c>
      <c r="F44" s="181">
        <v>0</v>
      </c>
      <c r="G44" s="65">
        <v>0</v>
      </c>
      <c r="H44" s="65">
        <v>0</v>
      </c>
      <c r="I44" s="62">
        <f t="shared" si="1"/>
        <v>0</v>
      </c>
      <c r="K44" s="67"/>
    </row>
    <row r="45" spans="1:11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480</v>
      </c>
      <c r="E45" s="403">
        <v>0</v>
      </c>
      <c r="F45" s="358">
        <v>480</v>
      </c>
      <c r="G45" s="65">
        <v>0</v>
      </c>
      <c r="H45" s="65">
        <v>0</v>
      </c>
      <c r="I45" s="171">
        <f t="shared" si="1"/>
        <v>480</v>
      </c>
      <c r="K45" s="67"/>
    </row>
    <row r="46" spans="1:11" ht="11.25" thickBot="1">
      <c r="A46" s="176">
        <f t="shared" si="2"/>
        <v>15</v>
      </c>
      <c r="B46" s="401" t="s">
        <v>62</v>
      </c>
      <c r="C46" s="374"/>
      <c r="D46" s="379">
        <f t="shared" si="0"/>
        <v>0</v>
      </c>
      <c r="E46" s="383">
        <f>E31-E9</f>
        <v>0</v>
      </c>
      <c r="F46" s="177">
        <f>F31-F9</f>
        <v>0</v>
      </c>
      <c r="G46" s="178">
        <f>G31-G9</f>
        <v>0</v>
      </c>
      <c r="H46" s="179">
        <f>H31-H9</f>
        <v>0</v>
      </c>
      <c r="I46" s="178">
        <f>I31-I9</f>
        <v>0</v>
      </c>
      <c r="K46" s="67"/>
    </row>
    <row r="47" ht="10.5">
      <c r="K47" s="67"/>
    </row>
    <row r="48" ht="10.5">
      <c r="K48" s="67"/>
    </row>
    <row r="49" ht="10.5">
      <c r="K49" s="67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 verticalCentered="1"/>
  <pageMargins left="0.31496062992125984" right="0.31496062992125984" top="0.3937007874015748" bottom="0.1968503937007874" header="0.31496062992125984" footer="0.31496062992125984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R46"/>
  <sheetViews>
    <sheetView zoomScalePageLayoutView="0" workbookViewId="0" topLeftCell="A1">
      <selection activeCell="M17" sqref="M17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3.851562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7109375" style="52" customWidth="1"/>
    <col min="10" max="10" width="10.140625" style="52" customWidth="1"/>
    <col min="11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 t="s">
        <v>251</v>
      </c>
      <c r="D2" s="47"/>
      <c r="F2" s="180"/>
      <c r="G2" s="53"/>
    </row>
    <row r="3" spans="1:18" ht="13.5" customHeight="1">
      <c r="A3" s="51"/>
      <c r="C3" s="53"/>
      <c r="D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102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5" t="s">
        <v>0</v>
      </c>
      <c r="F6" s="436"/>
      <c r="G6" s="56" t="s">
        <v>232</v>
      </c>
      <c r="H6" s="55" t="s">
        <v>341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59"/>
      <c r="E7" s="381" t="s">
        <v>233</v>
      </c>
      <c r="F7" s="57" t="s">
        <v>4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9289</v>
      </c>
      <c r="E9" s="377">
        <f>SUM(E10:E30)</f>
        <v>0</v>
      </c>
      <c r="F9" s="153">
        <f>SUM(F10:F30)</f>
        <v>9017</v>
      </c>
      <c r="G9" s="154">
        <f>SUM(G10:G30)</f>
        <v>272</v>
      </c>
      <c r="H9" s="155">
        <f>SUM(H10:H30)</f>
        <v>25</v>
      </c>
      <c r="I9" s="156">
        <f>SUM(I10:I30)</f>
        <v>9314</v>
      </c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3114</v>
      </c>
      <c r="E10" s="376">
        <v>0</v>
      </c>
      <c r="F10" s="161">
        <v>2942</v>
      </c>
      <c r="G10" s="162">
        <v>172</v>
      </c>
      <c r="H10" s="163">
        <v>25</v>
      </c>
      <c r="I10" s="164">
        <f aca="true" t="shared" si="1" ref="I10:I45">E10+F10+G10+H10</f>
        <v>3139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0</v>
      </c>
      <c r="E11" s="403">
        <v>0</v>
      </c>
      <c r="F11" s="66">
        <v>0</v>
      </c>
      <c r="G11" s="124">
        <v>0</v>
      </c>
      <c r="H11" s="65">
        <v>0</v>
      </c>
      <c r="I11" s="62">
        <f t="shared" si="1"/>
        <v>0</v>
      </c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0</v>
      </c>
      <c r="E12" s="403">
        <v>0</v>
      </c>
      <c r="F12" s="66">
        <v>0</v>
      </c>
      <c r="G12" s="124">
        <v>0</v>
      </c>
      <c r="H12" s="65">
        <v>0</v>
      </c>
      <c r="I12" s="62">
        <f t="shared" si="1"/>
        <v>0</v>
      </c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60</v>
      </c>
      <c r="E13" s="403">
        <v>0</v>
      </c>
      <c r="F13" s="66">
        <v>60</v>
      </c>
      <c r="G13" s="124">
        <v>0</v>
      </c>
      <c r="H13" s="65">
        <v>0</v>
      </c>
      <c r="I13" s="62">
        <f t="shared" si="1"/>
        <v>60</v>
      </c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100</v>
      </c>
      <c r="E14" s="403">
        <v>0</v>
      </c>
      <c r="F14" s="66">
        <v>100</v>
      </c>
      <c r="G14" s="124">
        <v>0</v>
      </c>
      <c r="H14" s="65">
        <v>0</v>
      </c>
      <c r="I14" s="62">
        <f t="shared" si="1"/>
        <v>100</v>
      </c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50</v>
      </c>
      <c r="E15" s="403">
        <v>0</v>
      </c>
      <c r="F15" s="66">
        <v>50</v>
      </c>
      <c r="G15" s="124">
        <v>0</v>
      </c>
      <c r="H15" s="65">
        <v>0</v>
      </c>
      <c r="I15" s="62">
        <f t="shared" si="1"/>
        <v>50</v>
      </c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700</v>
      </c>
      <c r="E16" s="403">
        <v>0</v>
      </c>
      <c r="F16" s="66">
        <v>600</v>
      </c>
      <c r="G16" s="124">
        <v>100</v>
      </c>
      <c r="H16" s="65">
        <v>0</v>
      </c>
      <c r="I16" s="62">
        <f t="shared" si="1"/>
        <v>700</v>
      </c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3900</v>
      </c>
      <c r="E17" s="403">
        <v>0</v>
      </c>
      <c r="F17" s="66">
        <v>3900</v>
      </c>
      <c r="G17" s="65">
        <v>0</v>
      </c>
      <c r="H17" s="65">
        <v>0</v>
      </c>
      <c r="I17" s="62">
        <f t="shared" si="1"/>
        <v>3900</v>
      </c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1326</v>
      </c>
      <c r="E18" s="403">
        <v>0</v>
      </c>
      <c r="F18" s="68">
        <v>1326</v>
      </c>
      <c r="G18" s="65">
        <v>0</v>
      </c>
      <c r="H18" s="65">
        <v>0</v>
      </c>
      <c r="I18" s="62">
        <f t="shared" si="1"/>
        <v>1326</v>
      </c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0</v>
      </c>
      <c r="E19" s="403">
        <v>0</v>
      </c>
      <c r="F19" s="68">
        <v>0</v>
      </c>
      <c r="G19" s="65">
        <v>0</v>
      </c>
      <c r="H19" s="65">
        <v>0</v>
      </c>
      <c r="I19" s="62">
        <f t="shared" si="1"/>
        <v>0</v>
      </c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39</v>
      </c>
      <c r="E20" s="403">
        <v>0</v>
      </c>
      <c r="F20" s="68">
        <v>39</v>
      </c>
      <c r="G20" s="65">
        <v>0</v>
      </c>
      <c r="H20" s="65">
        <v>0</v>
      </c>
      <c r="I20" s="62">
        <f t="shared" si="1"/>
        <v>39</v>
      </c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0</v>
      </c>
      <c r="E21" s="403">
        <v>0</v>
      </c>
      <c r="F21" s="65">
        <v>0</v>
      </c>
      <c r="G21" s="65">
        <v>0</v>
      </c>
      <c r="H21" s="65">
        <v>0</v>
      </c>
      <c r="I21" s="62">
        <f t="shared" si="1"/>
        <v>0</v>
      </c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0</v>
      </c>
      <c r="E22" s="403">
        <v>0</v>
      </c>
      <c r="F22" s="65">
        <v>0</v>
      </c>
      <c r="G22" s="65">
        <v>0</v>
      </c>
      <c r="H22" s="65">
        <v>0</v>
      </c>
      <c r="I22" s="62">
        <f t="shared" si="1"/>
        <v>0</v>
      </c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0</v>
      </c>
      <c r="E23" s="403">
        <v>0</v>
      </c>
      <c r="F23" s="65">
        <v>0</v>
      </c>
      <c r="G23" s="65">
        <v>0</v>
      </c>
      <c r="H23" s="65">
        <v>0</v>
      </c>
      <c r="I23" s="62">
        <f t="shared" si="1"/>
        <v>0</v>
      </c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0</v>
      </c>
      <c r="E24" s="403">
        <v>0</v>
      </c>
      <c r="F24" s="65">
        <v>0</v>
      </c>
      <c r="G24" s="65">
        <v>0</v>
      </c>
      <c r="H24" s="65">
        <v>0</v>
      </c>
      <c r="I24" s="62">
        <f t="shared" si="1"/>
        <v>0</v>
      </c>
      <c r="L24" s="54"/>
      <c r="M24" s="54"/>
      <c r="N24" s="54"/>
      <c r="O24" s="54"/>
      <c r="P24" s="54"/>
      <c r="Q24" s="54"/>
      <c r="R24" s="54"/>
    </row>
    <row r="25" spans="1:9" ht="10.5">
      <c r="A25" s="390">
        <v>16</v>
      </c>
      <c r="B25" s="396" t="s">
        <v>64</v>
      </c>
      <c r="C25" s="392" t="s">
        <v>65</v>
      </c>
      <c r="D25" s="385">
        <f t="shared" si="0"/>
        <v>0</v>
      </c>
      <c r="E25" s="403">
        <v>0</v>
      </c>
      <c r="F25" s="65">
        <v>0</v>
      </c>
      <c r="G25" s="65">
        <v>0</v>
      </c>
      <c r="H25" s="65">
        <v>0</v>
      </c>
      <c r="I25" s="62">
        <f>SUM(E25:H25)</f>
        <v>0</v>
      </c>
    </row>
    <row r="26" spans="1:9" ht="10.5">
      <c r="A26" s="390">
        <v>17</v>
      </c>
      <c r="B26" s="396" t="s">
        <v>33</v>
      </c>
      <c r="C26" s="392" t="s">
        <v>34</v>
      </c>
      <c r="D26" s="385">
        <f t="shared" si="0"/>
        <v>0</v>
      </c>
      <c r="E26" s="403">
        <v>0</v>
      </c>
      <c r="F26" s="65">
        <v>0</v>
      </c>
      <c r="G26" s="65">
        <v>0</v>
      </c>
      <c r="H26" s="65">
        <v>0</v>
      </c>
      <c r="I26" s="62">
        <f t="shared" si="1"/>
        <v>0</v>
      </c>
    </row>
    <row r="27" spans="1:9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0</v>
      </c>
      <c r="E27" s="403">
        <v>0</v>
      </c>
      <c r="F27" s="65">
        <v>0</v>
      </c>
      <c r="G27" s="65">
        <v>0</v>
      </c>
      <c r="H27" s="65">
        <v>0</v>
      </c>
      <c r="I27" s="62">
        <f t="shared" si="1"/>
        <v>0</v>
      </c>
    </row>
    <row r="28" spans="1:9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403">
        <v>0</v>
      </c>
      <c r="F28" s="65">
        <v>0</v>
      </c>
      <c r="G28" s="65">
        <v>0</v>
      </c>
      <c r="H28" s="65">
        <v>0</v>
      </c>
      <c r="I28" s="62">
        <f t="shared" si="1"/>
        <v>0</v>
      </c>
    </row>
    <row r="29" spans="1:9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0</v>
      </c>
      <c r="E29" s="403">
        <v>0</v>
      </c>
      <c r="F29" s="65">
        <v>0</v>
      </c>
      <c r="G29" s="65">
        <v>0</v>
      </c>
      <c r="H29" s="65">
        <v>0</v>
      </c>
      <c r="I29" s="62">
        <f t="shared" si="1"/>
        <v>0</v>
      </c>
    </row>
    <row r="30" spans="1:9" ht="11.25" thickBot="1">
      <c r="A30" s="391">
        <v>21</v>
      </c>
      <c r="B30" s="398" t="s">
        <v>41</v>
      </c>
      <c r="C30" s="394" t="s">
        <v>42</v>
      </c>
      <c r="D30" s="386">
        <f t="shared" si="0"/>
        <v>0</v>
      </c>
      <c r="E30" s="403">
        <v>0</v>
      </c>
      <c r="F30" s="65">
        <v>0</v>
      </c>
      <c r="G30" s="65">
        <v>0</v>
      </c>
      <c r="H30" s="65">
        <v>0</v>
      </c>
      <c r="I30" s="171">
        <f t="shared" si="1"/>
        <v>0</v>
      </c>
    </row>
    <row r="31" spans="1:9" ht="11.25" thickBot="1">
      <c r="A31" s="172" t="s">
        <v>98</v>
      </c>
      <c r="B31" s="173" t="s">
        <v>43</v>
      </c>
      <c r="C31" s="373"/>
      <c r="D31" s="378">
        <f t="shared" si="0"/>
        <v>9289</v>
      </c>
      <c r="E31" s="377">
        <f>SUM(E32:E45)</f>
        <v>0</v>
      </c>
      <c r="F31" s="153">
        <f>SUM(F32:F45)</f>
        <v>9017</v>
      </c>
      <c r="G31" s="154">
        <f>SUM(G32:G45)</f>
        <v>272</v>
      </c>
      <c r="H31" s="155">
        <f>SUM(H32:H45)</f>
        <v>25</v>
      </c>
      <c r="I31" s="154">
        <f t="shared" si="1"/>
        <v>9314</v>
      </c>
    </row>
    <row r="32" spans="1:9" ht="10.5">
      <c r="A32" s="389">
        <v>1</v>
      </c>
      <c r="B32" s="395" t="s">
        <v>44</v>
      </c>
      <c r="C32" s="372" t="s">
        <v>45</v>
      </c>
      <c r="D32" s="384">
        <f t="shared" si="0"/>
        <v>0</v>
      </c>
      <c r="E32" s="403">
        <v>0</v>
      </c>
      <c r="F32" s="65">
        <v>0</v>
      </c>
      <c r="G32" s="65">
        <v>0</v>
      </c>
      <c r="H32" s="163">
        <v>0</v>
      </c>
      <c r="I32" s="164">
        <f t="shared" si="1"/>
        <v>0</v>
      </c>
    </row>
    <row r="33" spans="1:9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0</v>
      </c>
      <c r="E33" s="403">
        <v>0</v>
      </c>
      <c r="F33" s="65">
        <v>0</v>
      </c>
      <c r="G33" s="65">
        <v>0</v>
      </c>
      <c r="H33" s="61">
        <v>25</v>
      </c>
      <c r="I33" s="62">
        <f t="shared" si="1"/>
        <v>25</v>
      </c>
    </row>
    <row r="34" spans="1:9" ht="10.5">
      <c r="A34" s="390">
        <v>3</v>
      </c>
      <c r="B34" s="396" t="s">
        <v>48</v>
      </c>
      <c r="C34" s="392" t="s">
        <v>49</v>
      </c>
      <c r="D34" s="385">
        <f t="shared" si="0"/>
        <v>0</v>
      </c>
      <c r="E34" s="403">
        <v>0</v>
      </c>
      <c r="F34" s="65">
        <v>0</v>
      </c>
      <c r="G34" s="65">
        <v>0</v>
      </c>
      <c r="H34" s="65">
        <v>0</v>
      </c>
      <c r="I34" s="62">
        <f t="shared" si="1"/>
        <v>0</v>
      </c>
    </row>
    <row r="35" spans="1:9" ht="10.5">
      <c r="A35" s="390">
        <v>4</v>
      </c>
      <c r="B35" s="396" t="s">
        <v>254</v>
      </c>
      <c r="C35" s="392" t="s">
        <v>255</v>
      </c>
      <c r="D35" s="385">
        <f t="shared" si="0"/>
        <v>0</v>
      </c>
      <c r="E35" s="403">
        <v>0</v>
      </c>
      <c r="F35" s="65">
        <v>0</v>
      </c>
      <c r="G35" s="65">
        <v>0</v>
      </c>
      <c r="H35" s="65">
        <v>0</v>
      </c>
      <c r="I35" s="62">
        <f t="shared" si="1"/>
        <v>0</v>
      </c>
    </row>
    <row r="36" spans="1:9" ht="10.5">
      <c r="A36" s="390">
        <v>5</v>
      </c>
      <c r="B36" s="396" t="s">
        <v>50</v>
      </c>
      <c r="C36" s="392" t="s">
        <v>51</v>
      </c>
      <c r="D36" s="385">
        <f t="shared" si="0"/>
        <v>0</v>
      </c>
      <c r="E36" s="403">
        <v>0</v>
      </c>
      <c r="F36" s="65">
        <v>0</v>
      </c>
      <c r="G36" s="65">
        <v>0</v>
      </c>
      <c r="H36" s="65">
        <v>0</v>
      </c>
      <c r="I36" s="62">
        <f t="shared" si="1"/>
        <v>0</v>
      </c>
    </row>
    <row r="37" spans="1:9" ht="10.5">
      <c r="A37" s="390">
        <v>6</v>
      </c>
      <c r="B37" s="396" t="s">
        <v>161</v>
      </c>
      <c r="C37" s="392" t="s">
        <v>253</v>
      </c>
      <c r="D37" s="385">
        <f t="shared" si="0"/>
        <v>0</v>
      </c>
      <c r="E37" s="403">
        <v>0</v>
      </c>
      <c r="F37" s="65">
        <v>0</v>
      </c>
      <c r="G37" s="65">
        <v>0</v>
      </c>
      <c r="H37" s="65">
        <v>0</v>
      </c>
      <c r="I37" s="62">
        <f t="shared" si="1"/>
        <v>0</v>
      </c>
    </row>
    <row r="38" spans="1:9" ht="10.5">
      <c r="A38" s="390">
        <v>7</v>
      </c>
      <c r="B38" s="396" t="s">
        <v>263</v>
      </c>
      <c r="C38" s="399" t="s">
        <v>99</v>
      </c>
      <c r="D38" s="385">
        <f t="shared" si="0"/>
        <v>0</v>
      </c>
      <c r="E38" s="403">
        <v>0</v>
      </c>
      <c r="F38" s="65">
        <v>0</v>
      </c>
      <c r="G38" s="65">
        <v>0</v>
      </c>
      <c r="H38" s="65">
        <v>0</v>
      </c>
      <c r="I38" s="62">
        <f t="shared" si="1"/>
        <v>0</v>
      </c>
    </row>
    <row r="39" spans="1:9" ht="10.5">
      <c r="A39" s="390">
        <v>8</v>
      </c>
      <c r="B39" s="396" t="s">
        <v>52</v>
      </c>
      <c r="C39" s="392" t="s">
        <v>32</v>
      </c>
      <c r="D39" s="385">
        <f t="shared" si="0"/>
        <v>0</v>
      </c>
      <c r="E39" s="403">
        <v>0</v>
      </c>
      <c r="F39" s="65">
        <v>0</v>
      </c>
      <c r="G39" s="65">
        <v>0</v>
      </c>
      <c r="H39" s="65">
        <v>0</v>
      </c>
      <c r="I39" s="62">
        <f t="shared" si="1"/>
        <v>0</v>
      </c>
    </row>
    <row r="40" spans="1:9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0</v>
      </c>
      <c r="E40" s="403">
        <v>0</v>
      </c>
      <c r="F40" s="65">
        <v>0</v>
      </c>
      <c r="G40" s="65">
        <v>0</v>
      </c>
      <c r="H40" s="65">
        <v>0</v>
      </c>
      <c r="I40" s="62">
        <f t="shared" si="1"/>
        <v>0</v>
      </c>
    </row>
    <row r="41" spans="1:9" ht="10.5">
      <c r="A41" s="390">
        <f t="shared" si="2"/>
        <v>10</v>
      </c>
      <c r="B41" s="396" t="s">
        <v>55</v>
      </c>
      <c r="C41" s="392" t="s">
        <v>260</v>
      </c>
      <c r="D41" s="385">
        <f t="shared" si="0"/>
        <v>0</v>
      </c>
      <c r="E41" s="403">
        <v>0</v>
      </c>
      <c r="F41" s="65">
        <v>0</v>
      </c>
      <c r="G41" s="65">
        <v>0</v>
      </c>
      <c r="H41" s="65">
        <v>0</v>
      </c>
      <c r="I41" s="62">
        <f t="shared" si="1"/>
        <v>0</v>
      </c>
    </row>
    <row r="42" spans="1:9" ht="10.5">
      <c r="A42" s="390">
        <v>11</v>
      </c>
      <c r="B42" s="396" t="s">
        <v>56</v>
      </c>
      <c r="C42" s="392" t="s">
        <v>57</v>
      </c>
      <c r="D42" s="385">
        <f t="shared" si="0"/>
        <v>0</v>
      </c>
      <c r="E42" s="403">
        <v>0</v>
      </c>
      <c r="F42" s="65">
        <v>0</v>
      </c>
      <c r="G42" s="65">
        <v>0</v>
      </c>
      <c r="H42" s="65">
        <v>0</v>
      </c>
      <c r="I42" s="62">
        <f t="shared" si="1"/>
        <v>0</v>
      </c>
    </row>
    <row r="43" spans="1:9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272</v>
      </c>
      <c r="E43" s="403">
        <v>0</v>
      </c>
      <c r="F43" s="65">
        <v>0</v>
      </c>
      <c r="G43" s="124">
        <v>272</v>
      </c>
      <c r="H43" s="65">
        <v>0</v>
      </c>
      <c r="I43" s="62">
        <f t="shared" si="1"/>
        <v>272</v>
      </c>
    </row>
    <row r="44" spans="1:9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0</v>
      </c>
      <c r="E44" s="403">
        <v>0</v>
      </c>
      <c r="F44" s="65">
        <v>0</v>
      </c>
      <c r="G44" s="124">
        <v>0</v>
      </c>
      <c r="H44" s="65">
        <v>0</v>
      </c>
      <c r="I44" s="62">
        <f t="shared" si="1"/>
        <v>0</v>
      </c>
    </row>
    <row r="45" spans="1:9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9017</v>
      </c>
      <c r="E45" s="403">
        <v>0</v>
      </c>
      <c r="F45" s="168">
        <v>9017</v>
      </c>
      <c r="G45" s="175">
        <v>0</v>
      </c>
      <c r="H45" s="65">
        <v>0</v>
      </c>
      <c r="I45" s="171">
        <f t="shared" si="1"/>
        <v>9017</v>
      </c>
    </row>
    <row r="46" spans="1:9" ht="11.25" thickBot="1">
      <c r="A46" s="176">
        <f t="shared" si="2"/>
        <v>15</v>
      </c>
      <c r="B46" s="401" t="s">
        <v>62</v>
      </c>
      <c r="C46" s="374"/>
      <c r="D46" s="379">
        <f t="shared" si="0"/>
        <v>0</v>
      </c>
      <c r="E46" s="383">
        <f>E31-E9</f>
        <v>0</v>
      </c>
      <c r="F46" s="177">
        <f>F31-F9</f>
        <v>0</v>
      </c>
      <c r="G46" s="178">
        <f>G31-G9</f>
        <v>0</v>
      </c>
      <c r="H46" s="179">
        <f>H31-H9</f>
        <v>0</v>
      </c>
      <c r="I46" s="178">
        <f>I31-I9</f>
        <v>0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31496062992125984" right="0.11811023622047245" top="0.3937007874015748" bottom="0.1968503937007874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zoomScalePageLayoutView="0" workbookViewId="0" topLeftCell="A1">
      <pane xSplit="2" ySplit="7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8" sqref="A48"/>
    </sheetView>
  </sheetViews>
  <sheetFormatPr defaultColWidth="9.140625" defaultRowHeight="12.75"/>
  <cols>
    <col min="2" max="2" width="7.57421875" style="0" customWidth="1"/>
    <col min="3" max="3" width="28.140625" style="0" customWidth="1"/>
    <col min="5" max="5" width="11.140625" style="0" bestFit="1" customWidth="1"/>
    <col min="9" max="9" width="11.7109375" style="0" bestFit="1" customWidth="1"/>
    <col min="22" max="23" width="11.8515625" style="0" customWidth="1"/>
    <col min="24" max="24" width="10.140625" style="0" customWidth="1"/>
    <col min="25" max="25" width="11.421875" style="0" bestFit="1" customWidth="1"/>
    <col min="26" max="26" width="11.140625" style="0" bestFit="1" customWidth="1"/>
  </cols>
  <sheetData>
    <row r="1" spans="1:17" ht="15.75">
      <c r="A1" s="3" t="s">
        <v>336</v>
      </c>
      <c r="B1" s="4"/>
      <c r="C1" s="5"/>
      <c r="D1" s="4"/>
      <c r="E1" s="4"/>
      <c r="F1" s="4"/>
      <c r="G1" s="4"/>
      <c r="H1" s="4"/>
      <c r="I1" s="6"/>
      <c r="J1" s="4"/>
      <c r="K1" s="4"/>
      <c r="L1" s="4"/>
      <c r="Q1" s="12"/>
    </row>
    <row r="2" spans="1:26" ht="12.7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13"/>
      <c r="Q2" s="12"/>
      <c r="Y2" s="1"/>
      <c r="Z2" s="1" t="s">
        <v>66</v>
      </c>
    </row>
    <row r="3" spans="1:26" ht="12.75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13"/>
      <c r="Q3" s="12"/>
      <c r="Y3" s="1"/>
      <c r="Z3" s="1"/>
    </row>
    <row r="4" spans="1:26" ht="12.7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13"/>
      <c r="Q4" s="12"/>
      <c r="Y4" s="1"/>
      <c r="Z4" s="1"/>
    </row>
    <row r="5" spans="1:12" ht="13.5" customHeight="1" thickBo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1:26" ht="12.75" customHeight="1">
      <c r="A6" s="427" t="s">
        <v>95</v>
      </c>
      <c r="B6" s="429" t="s">
        <v>2</v>
      </c>
      <c r="C6" s="431" t="s">
        <v>3</v>
      </c>
      <c r="D6" s="416" t="s">
        <v>92</v>
      </c>
      <c r="E6" s="417"/>
      <c r="F6" s="417"/>
      <c r="G6" s="417"/>
      <c r="H6" s="417"/>
      <c r="I6" s="417"/>
      <c r="J6" s="417"/>
      <c r="K6" s="418"/>
      <c r="L6" s="8" t="s">
        <v>1</v>
      </c>
      <c r="M6" s="416" t="s">
        <v>93</v>
      </c>
      <c r="N6" s="416"/>
      <c r="O6" s="417"/>
      <c r="P6" s="417"/>
      <c r="Q6" s="417"/>
      <c r="R6" s="417"/>
      <c r="S6" s="417"/>
      <c r="T6" s="417"/>
      <c r="U6" s="8" t="s">
        <v>1</v>
      </c>
      <c r="V6" s="421" t="s">
        <v>69</v>
      </c>
      <c r="W6" s="422"/>
      <c r="X6" s="423"/>
      <c r="Y6" s="10" t="s">
        <v>70</v>
      </c>
      <c r="Z6" s="9" t="s">
        <v>70</v>
      </c>
    </row>
    <row r="7" spans="1:26" ht="13.5" customHeight="1" thickBot="1">
      <c r="A7" s="428"/>
      <c r="B7" s="430"/>
      <c r="C7" s="432"/>
      <c r="D7" s="419"/>
      <c r="E7" s="419"/>
      <c r="F7" s="419"/>
      <c r="G7" s="419"/>
      <c r="H7" s="419"/>
      <c r="I7" s="419"/>
      <c r="J7" s="419"/>
      <c r="K7" s="420"/>
      <c r="L7" s="11" t="s">
        <v>71</v>
      </c>
      <c r="M7" s="419"/>
      <c r="N7" s="419"/>
      <c r="O7" s="419"/>
      <c r="P7" s="419"/>
      <c r="Q7" s="419"/>
      <c r="R7" s="419"/>
      <c r="S7" s="419"/>
      <c r="T7" s="419"/>
      <c r="U7" s="11" t="s">
        <v>72</v>
      </c>
      <c r="V7" s="424"/>
      <c r="W7" s="425"/>
      <c r="X7" s="426"/>
      <c r="Y7" s="11" t="s">
        <v>73</v>
      </c>
      <c r="Z7" s="11" t="s">
        <v>94</v>
      </c>
    </row>
    <row r="8" spans="1:26" ht="13.5" thickBot="1">
      <c r="A8" s="147"/>
      <c r="B8" s="320"/>
      <c r="C8" s="321"/>
      <c r="D8" s="263" t="s">
        <v>74</v>
      </c>
      <c r="E8" s="264" t="s">
        <v>75</v>
      </c>
      <c r="F8" s="264" t="s">
        <v>76</v>
      </c>
      <c r="G8" s="265" t="s">
        <v>77</v>
      </c>
      <c r="H8" s="264" t="s">
        <v>78</v>
      </c>
      <c r="I8" s="264" t="s">
        <v>79</v>
      </c>
      <c r="J8" s="264" t="s">
        <v>80</v>
      </c>
      <c r="K8" s="264" t="s">
        <v>81</v>
      </c>
      <c r="L8" s="261"/>
      <c r="M8" s="263" t="s">
        <v>82</v>
      </c>
      <c r="N8" s="277" t="s">
        <v>67</v>
      </c>
      <c r="O8" s="264" t="s">
        <v>83</v>
      </c>
      <c r="P8" s="264" t="s">
        <v>84</v>
      </c>
      <c r="Q8" s="264" t="s">
        <v>85</v>
      </c>
      <c r="R8" s="264" t="s">
        <v>86</v>
      </c>
      <c r="S8" s="264" t="s">
        <v>87</v>
      </c>
      <c r="T8" s="264" t="s">
        <v>88</v>
      </c>
      <c r="U8" s="278"/>
      <c r="V8" s="262" t="s">
        <v>89</v>
      </c>
      <c r="W8" s="279" t="s">
        <v>91</v>
      </c>
      <c r="X8" s="279" t="s">
        <v>163</v>
      </c>
      <c r="Y8" s="280"/>
      <c r="Z8" s="280"/>
    </row>
    <row r="9" spans="1:26" s="2" customFormat="1" ht="13.5" thickBot="1">
      <c r="A9" s="151" t="s">
        <v>97</v>
      </c>
      <c r="B9" s="258" t="s">
        <v>5</v>
      </c>
      <c r="C9" s="259"/>
      <c r="D9" s="260">
        <f aca="true" t="shared" si="0" ref="D9:K9">SUM(D10:D30)</f>
        <v>509</v>
      </c>
      <c r="E9" s="260">
        <f t="shared" si="0"/>
        <v>76647</v>
      </c>
      <c r="F9" s="260">
        <f t="shared" si="0"/>
        <v>49739</v>
      </c>
      <c r="G9" s="260">
        <f t="shared" si="0"/>
        <v>158521</v>
      </c>
      <c r="H9" s="260">
        <f t="shared" si="0"/>
        <v>10227</v>
      </c>
      <c r="I9" s="260">
        <f t="shared" si="0"/>
        <v>10667</v>
      </c>
      <c r="J9" s="260">
        <f t="shared" si="0"/>
        <v>11693</v>
      </c>
      <c r="K9" s="260">
        <f t="shared" si="0"/>
        <v>10030</v>
      </c>
      <c r="L9" s="260">
        <f>SUM(D9:K9)</f>
        <v>328033</v>
      </c>
      <c r="M9" s="260">
        <f aca="true" t="shared" si="1" ref="M9:T9">SUM(M10:M30)</f>
        <v>11276.5</v>
      </c>
      <c r="N9" s="260">
        <f t="shared" si="1"/>
        <v>7003</v>
      </c>
      <c r="O9" s="260">
        <f t="shared" si="1"/>
        <v>0</v>
      </c>
      <c r="P9" s="260">
        <f t="shared" si="1"/>
        <v>5770</v>
      </c>
      <c r="Q9" s="260">
        <f t="shared" si="1"/>
        <v>0</v>
      </c>
      <c r="R9" s="260">
        <f t="shared" si="1"/>
        <v>0</v>
      </c>
      <c r="S9" s="260">
        <f t="shared" si="1"/>
        <v>0</v>
      </c>
      <c r="T9" s="260">
        <f t="shared" si="1"/>
        <v>272</v>
      </c>
      <c r="U9" s="260">
        <f>SUM(M9:T9)</f>
        <v>24321.5</v>
      </c>
      <c r="V9" s="260">
        <f>SUM(V10:V30)</f>
        <v>20000</v>
      </c>
      <c r="W9" s="260">
        <f>SUM(W10:W30)</f>
        <v>0</v>
      </c>
      <c r="X9" s="260">
        <f>SUM(X10:X30)</f>
        <v>0</v>
      </c>
      <c r="Y9" s="260">
        <f>SUM(Y10:Y30)</f>
        <v>44321.5</v>
      </c>
      <c r="Z9" s="260">
        <f>SUM(Y9+L9)</f>
        <v>372354.5</v>
      </c>
    </row>
    <row r="10" spans="1:27" ht="12.75">
      <c r="A10" s="157">
        <v>1</v>
      </c>
      <c r="B10" s="158" t="s">
        <v>6</v>
      </c>
      <c r="C10" s="159" t="s">
        <v>7</v>
      </c>
      <c r="D10" s="14">
        <f>FZV!G10</f>
        <v>0</v>
      </c>
      <c r="E10" s="14">
        <f>LF!G10</f>
        <v>7489</v>
      </c>
      <c r="F10" s="14">
        <f>'FF'!G10</f>
        <v>783</v>
      </c>
      <c r="G10" s="126">
        <f>PřF!G10</f>
        <v>10550</v>
      </c>
      <c r="H10" s="14">
        <f>PdF!G10</f>
        <v>2330</v>
      </c>
      <c r="I10" s="15">
        <f>FTK!G10</f>
        <v>1800</v>
      </c>
      <c r="J10" s="126">
        <f>CMTF!G10</f>
        <v>610</v>
      </c>
      <c r="K10" s="126">
        <f>PF!G10</f>
        <v>955</v>
      </c>
      <c r="L10" s="256">
        <f aca="true" t="shared" si="2" ref="L10:L30">SUM(D10:K10)</f>
        <v>24517</v>
      </c>
      <c r="M10" s="270">
        <f>RUP!G10</f>
        <v>1800</v>
      </c>
      <c r="N10" s="270">
        <f>KUP!G10</f>
        <v>863</v>
      </c>
      <c r="O10" s="271">
        <f>VUP!G10</f>
        <v>0</v>
      </c>
      <c r="P10" s="271">
        <f>CVT!G10</f>
        <v>20</v>
      </c>
      <c r="Q10" s="271">
        <f>PZ!G10</f>
        <v>0</v>
      </c>
      <c r="R10" s="271">
        <f>ASC!G10</f>
        <v>0</v>
      </c>
      <c r="S10" s="271">
        <f>VTP!G10</f>
        <v>0</v>
      </c>
      <c r="T10" s="281">
        <f>PS!G10</f>
        <v>172</v>
      </c>
      <c r="U10" s="283">
        <f aca="true" t="shared" si="3" ref="U10:U40">SUM(M10:T10)</f>
        <v>2855</v>
      </c>
      <c r="V10" s="44">
        <f>'CP'!G10</f>
        <v>1000</v>
      </c>
      <c r="W10" s="44">
        <v>0</v>
      </c>
      <c r="X10" s="44">
        <v>0</v>
      </c>
      <c r="Y10" s="290">
        <f>SUM(U10:V10)</f>
        <v>3855</v>
      </c>
      <c r="Z10" s="290">
        <f>SUM(L10+U10+V10+W10+X10)</f>
        <v>28372</v>
      </c>
      <c r="AA10" s="12"/>
    </row>
    <row r="11" spans="1:26" ht="12.75">
      <c r="A11" s="60">
        <v>2</v>
      </c>
      <c r="B11" s="63" t="s">
        <v>8</v>
      </c>
      <c r="C11" s="64" t="s">
        <v>9</v>
      </c>
      <c r="D11" s="14">
        <f>FZV!G11</f>
        <v>0</v>
      </c>
      <c r="E11" s="14">
        <f>LF!G11</f>
        <v>0</v>
      </c>
      <c r="F11" s="14">
        <f>'FF'!G11</f>
        <v>0</v>
      </c>
      <c r="G11" s="126">
        <f>PřF!G11</f>
        <v>6840</v>
      </c>
      <c r="H11" s="14">
        <f>PdF!G11</f>
        <v>0</v>
      </c>
      <c r="I11" s="15">
        <f>FTK!G11</f>
        <v>0</v>
      </c>
      <c r="J11" s="126">
        <f>CMTF!G11</f>
        <v>170</v>
      </c>
      <c r="K11" s="126">
        <f>PF!G11</f>
        <v>0</v>
      </c>
      <c r="L11" s="256">
        <f t="shared" si="2"/>
        <v>7010</v>
      </c>
      <c r="M11" s="267">
        <f>RUP!G11</f>
        <v>50</v>
      </c>
      <c r="N11" s="267">
        <f>KUP!G11</f>
        <v>0</v>
      </c>
      <c r="O11" s="272">
        <f>VUP!G11</f>
        <v>0</v>
      </c>
      <c r="P11" s="272">
        <f>CVT!G11</f>
        <v>0</v>
      </c>
      <c r="Q11" s="272">
        <f>PZ!G11</f>
        <v>0</v>
      </c>
      <c r="R11" s="272">
        <f>PZ!G11</f>
        <v>0</v>
      </c>
      <c r="S11" s="272">
        <f>VTP!G11</f>
        <v>0</v>
      </c>
      <c r="T11" s="269">
        <f>PS!G11</f>
        <v>0</v>
      </c>
      <c r="U11" s="284">
        <f t="shared" si="3"/>
        <v>50</v>
      </c>
      <c r="V11" s="127">
        <f>'CP'!G11</f>
        <v>0</v>
      </c>
      <c r="W11" s="45">
        <v>0</v>
      </c>
      <c r="X11" s="45">
        <v>0</v>
      </c>
      <c r="Y11" s="291">
        <f aca="true" t="shared" si="4" ref="Y11:Y41">SUM(U11:V11)</f>
        <v>50</v>
      </c>
      <c r="Z11" s="291">
        <f>SUM(L11+U11+V11+W11+X11)</f>
        <v>7060</v>
      </c>
    </row>
    <row r="12" spans="1:26" ht="12.75">
      <c r="A12" s="60">
        <f aca="true" t="shared" si="5" ref="A12:A46">A11+1</f>
        <v>3</v>
      </c>
      <c r="B12" s="63" t="s">
        <v>10</v>
      </c>
      <c r="C12" s="64" t="s">
        <v>11</v>
      </c>
      <c r="D12" s="14">
        <f>FZV!G12</f>
        <v>0</v>
      </c>
      <c r="E12" s="14">
        <f>LF!G12</f>
        <v>0</v>
      </c>
      <c r="F12" s="14">
        <f>'FF'!G12</f>
        <v>0</v>
      </c>
      <c r="G12" s="126">
        <f>PřF!G12</f>
        <v>0</v>
      </c>
      <c r="H12" s="14">
        <f>PdF!G12</f>
        <v>0</v>
      </c>
      <c r="I12" s="15">
        <f>FTK!G12</f>
        <v>0</v>
      </c>
      <c r="J12" s="126">
        <f>CMTF!G12</f>
        <v>0</v>
      </c>
      <c r="K12" s="126">
        <f>PF!G12</f>
        <v>0</v>
      </c>
      <c r="L12" s="256">
        <f t="shared" si="2"/>
        <v>0</v>
      </c>
      <c r="M12" s="267">
        <f>RUP!G12</f>
        <v>0</v>
      </c>
      <c r="N12" s="267">
        <f>KUP!G12</f>
        <v>0</v>
      </c>
      <c r="O12" s="272">
        <f>VUP!G12</f>
        <v>0</v>
      </c>
      <c r="P12" s="272">
        <f>CVT!G12</f>
        <v>0</v>
      </c>
      <c r="Q12" s="272">
        <f>PZ!G12</f>
        <v>0</v>
      </c>
      <c r="R12" s="272">
        <f>PZ!G12</f>
        <v>0</v>
      </c>
      <c r="S12" s="272">
        <f>VTP!G12</f>
        <v>0</v>
      </c>
      <c r="T12" s="269">
        <f>PS!G12</f>
        <v>0</v>
      </c>
      <c r="U12" s="284">
        <f t="shared" si="3"/>
        <v>0</v>
      </c>
      <c r="V12" s="127">
        <f>'CP'!G12</f>
        <v>0</v>
      </c>
      <c r="W12" s="45">
        <v>0</v>
      </c>
      <c r="X12" s="45">
        <v>0</v>
      </c>
      <c r="Y12" s="291">
        <f t="shared" si="4"/>
        <v>0</v>
      </c>
      <c r="Z12" s="291">
        <f aca="true" t="shared" si="6" ref="Z12:Z46">SUM(L12+U12+V12+X12)</f>
        <v>0</v>
      </c>
    </row>
    <row r="13" spans="1:26" ht="12.75">
      <c r="A13" s="60">
        <f t="shared" si="5"/>
        <v>4</v>
      </c>
      <c r="B13" s="63" t="s">
        <v>12</v>
      </c>
      <c r="C13" s="64" t="s">
        <v>13</v>
      </c>
      <c r="D13" s="14">
        <f>FZV!G13</f>
        <v>0</v>
      </c>
      <c r="E13" s="14">
        <f>LF!G13</f>
        <v>0</v>
      </c>
      <c r="F13" s="14">
        <f>'FF'!G13</f>
        <v>0</v>
      </c>
      <c r="G13" s="126">
        <f>PřF!G13</f>
        <v>1500</v>
      </c>
      <c r="H13" s="14">
        <f>PdF!G13</f>
        <v>0</v>
      </c>
      <c r="I13" s="15">
        <f>FTK!G13</f>
        <v>10</v>
      </c>
      <c r="J13" s="126">
        <f>CMTF!G13</f>
        <v>0</v>
      </c>
      <c r="K13" s="126">
        <f>PF!G13</f>
        <v>0</v>
      </c>
      <c r="L13" s="256">
        <f t="shared" si="2"/>
        <v>1510</v>
      </c>
      <c r="M13" s="267">
        <f>RUP!G13</f>
        <v>0</v>
      </c>
      <c r="N13" s="267">
        <f>KUP!G13</f>
        <v>0</v>
      </c>
      <c r="O13" s="272">
        <f>VUP!G13</f>
        <v>0</v>
      </c>
      <c r="P13" s="272">
        <f>CVT!G13</f>
        <v>0</v>
      </c>
      <c r="Q13" s="272">
        <f>PZ!G13</f>
        <v>0</v>
      </c>
      <c r="R13" s="272">
        <f>PZ!G13</f>
        <v>0</v>
      </c>
      <c r="S13" s="272">
        <f>VTP!G13</f>
        <v>0</v>
      </c>
      <c r="T13" s="269">
        <f>PS!G13</f>
        <v>0</v>
      </c>
      <c r="U13" s="284">
        <f t="shared" si="3"/>
        <v>0</v>
      </c>
      <c r="V13" s="127">
        <f>'CP'!G13</f>
        <v>0</v>
      </c>
      <c r="W13" s="45">
        <v>0</v>
      </c>
      <c r="X13" s="45">
        <v>0</v>
      </c>
      <c r="Y13" s="291">
        <f t="shared" si="4"/>
        <v>0</v>
      </c>
      <c r="Z13" s="291">
        <f t="shared" si="6"/>
        <v>1510</v>
      </c>
    </row>
    <row r="14" spans="1:26" ht="12.75">
      <c r="A14" s="60">
        <f t="shared" si="5"/>
        <v>5</v>
      </c>
      <c r="B14" s="63" t="s">
        <v>14</v>
      </c>
      <c r="C14" s="64" t="s">
        <v>15</v>
      </c>
      <c r="D14" s="14">
        <f>FZV!G14</f>
        <v>0</v>
      </c>
      <c r="E14" s="14">
        <f>LF!G14</f>
        <v>0</v>
      </c>
      <c r="F14" s="14">
        <f>'FF'!G14</f>
        <v>702</v>
      </c>
      <c r="G14" s="126">
        <f>PřF!G14</f>
        <v>2700</v>
      </c>
      <c r="H14" s="14">
        <f>PdF!G14</f>
        <v>870</v>
      </c>
      <c r="I14" s="15">
        <f>FTK!G14</f>
        <v>440</v>
      </c>
      <c r="J14" s="126">
        <f>CMTF!G14</f>
        <v>180</v>
      </c>
      <c r="K14" s="126">
        <f>PF!G14</f>
        <v>1000</v>
      </c>
      <c r="L14" s="256">
        <f t="shared" si="2"/>
        <v>5892</v>
      </c>
      <c r="M14" s="267">
        <f>RUP!G14</f>
        <v>5</v>
      </c>
      <c r="N14" s="267">
        <f>KUP!G14</f>
        <v>0</v>
      </c>
      <c r="O14" s="272">
        <f>VUP!G14</f>
        <v>0</v>
      </c>
      <c r="P14" s="272">
        <f>CVT!G14</f>
        <v>0</v>
      </c>
      <c r="Q14" s="272">
        <f>PZ!G14</f>
        <v>0</v>
      </c>
      <c r="R14" s="272">
        <f>PZ!G14</f>
        <v>0</v>
      </c>
      <c r="S14" s="272">
        <f>VTP!G14</f>
        <v>0</v>
      </c>
      <c r="T14" s="269">
        <f>PS!G14</f>
        <v>0</v>
      </c>
      <c r="U14" s="284">
        <f t="shared" si="3"/>
        <v>5</v>
      </c>
      <c r="V14" s="127">
        <f>'CP'!G14</f>
        <v>0</v>
      </c>
      <c r="W14" s="45">
        <v>0</v>
      </c>
      <c r="X14" s="45">
        <v>0</v>
      </c>
      <c r="Y14" s="291">
        <f t="shared" si="4"/>
        <v>5</v>
      </c>
      <c r="Z14" s="291">
        <f t="shared" si="6"/>
        <v>5897</v>
      </c>
    </row>
    <row r="15" spans="1:26" ht="12.75">
      <c r="A15" s="60">
        <f t="shared" si="5"/>
        <v>6</v>
      </c>
      <c r="B15" s="63" t="s">
        <v>16</v>
      </c>
      <c r="C15" s="64" t="s">
        <v>17</v>
      </c>
      <c r="D15" s="14">
        <f>FZV!G15</f>
        <v>0</v>
      </c>
      <c r="E15" s="14">
        <f>LF!G15</f>
        <v>0</v>
      </c>
      <c r="F15" s="14">
        <f>'FF'!G15</f>
        <v>0</v>
      </c>
      <c r="G15" s="126">
        <f>PřF!G15</f>
        <v>0</v>
      </c>
      <c r="H15" s="14">
        <f>PdF!G15</f>
        <v>0</v>
      </c>
      <c r="I15" s="15">
        <f>FTK!G15</f>
        <v>0</v>
      </c>
      <c r="J15" s="126">
        <f>CMTF!G15</f>
        <v>0</v>
      </c>
      <c r="K15" s="126">
        <f>PF!G15</f>
        <v>0</v>
      </c>
      <c r="L15" s="256">
        <f t="shared" si="2"/>
        <v>0</v>
      </c>
      <c r="M15" s="267">
        <f>RUP!G15</f>
        <v>0</v>
      </c>
      <c r="N15" s="267">
        <f>KUP!G15</f>
        <v>0</v>
      </c>
      <c r="O15" s="272">
        <f>VUP!G15</f>
        <v>0</v>
      </c>
      <c r="P15" s="272">
        <f>CVT!G15</f>
        <v>0</v>
      </c>
      <c r="Q15" s="272">
        <f>PZ!G15</f>
        <v>0</v>
      </c>
      <c r="R15" s="272">
        <f>PZ!G15</f>
        <v>0</v>
      </c>
      <c r="S15" s="272">
        <f>VTP!G15</f>
        <v>0</v>
      </c>
      <c r="T15" s="269">
        <f>PS!G15</f>
        <v>0</v>
      </c>
      <c r="U15" s="284">
        <f t="shared" si="3"/>
        <v>0</v>
      </c>
      <c r="V15" s="127">
        <f>'CP'!G15</f>
        <v>0</v>
      </c>
      <c r="W15" s="45">
        <v>0</v>
      </c>
      <c r="X15" s="45">
        <v>0</v>
      </c>
      <c r="Y15" s="291">
        <f t="shared" si="4"/>
        <v>0</v>
      </c>
      <c r="Z15" s="291">
        <f t="shared" si="6"/>
        <v>0</v>
      </c>
    </row>
    <row r="16" spans="1:26" ht="12.75">
      <c r="A16" s="60">
        <f t="shared" si="5"/>
        <v>7</v>
      </c>
      <c r="B16" s="63" t="s">
        <v>18</v>
      </c>
      <c r="C16" s="64" t="s">
        <v>19</v>
      </c>
      <c r="D16" s="14">
        <f>FZV!G16</f>
        <v>5</v>
      </c>
      <c r="E16" s="14">
        <f>LF!G16</f>
        <v>0</v>
      </c>
      <c r="F16" s="14">
        <f>'FF'!G16</f>
        <v>1550</v>
      </c>
      <c r="G16" s="126">
        <f>PřF!G16</f>
        <v>3500</v>
      </c>
      <c r="H16" s="14">
        <f>PdF!G16</f>
        <v>157</v>
      </c>
      <c r="I16" s="15">
        <f>FTK!G16</f>
        <v>1000</v>
      </c>
      <c r="J16" s="126">
        <f>CMTF!G16</f>
        <v>0</v>
      </c>
      <c r="K16" s="126">
        <f>PF!G16</f>
        <v>500</v>
      </c>
      <c r="L16" s="256">
        <f t="shared" si="2"/>
        <v>6712</v>
      </c>
      <c r="M16" s="267">
        <f>RUP!G16</f>
        <v>1091</v>
      </c>
      <c r="N16" s="267">
        <f>KUP!G16</f>
        <v>400</v>
      </c>
      <c r="O16" s="272">
        <f>VUP!G16</f>
        <v>0</v>
      </c>
      <c r="P16" s="272">
        <f>CVT!G16</f>
        <v>0</v>
      </c>
      <c r="Q16" s="272">
        <f>PZ!G16</f>
        <v>0</v>
      </c>
      <c r="R16" s="272">
        <f>PZ!G16</f>
        <v>0</v>
      </c>
      <c r="S16" s="272">
        <f>VTP!G16</f>
        <v>0</v>
      </c>
      <c r="T16" s="269">
        <f>PS!G16</f>
        <v>100</v>
      </c>
      <c r="U16" s="284">
        <f t="shared" si="3"/>
        <v>1591</v>
      </c>
      <c r="V16" s="127">
        <f>'CP'!G16</f>
        <v>18000</v>
      </c>
      <c r="W16" s="45">
        <v>0</v>
      </c>
      <c r="X16" s="45">
        <v>0</v>
      </c>
      <c r="Y16" s="291">
        <f t="shared" si="4"/>
        <v>19591</v>
      </c>
      <c r="Z16" s="291">
        <f t="shared" si="6"/>
        <v>26303</v>
      </c>
    </row>
    <row r="17" spans="1:26" ht="12.75">
      <c r="A17" s="60">
        <v>8</v>
      </c>
      <c r="B17" s="63" t="s">
        <v>20</v>
      </c>
      <c r="C17" s="64" t="s">
        <v>21</v>
      </c>
      <c r="D17" s="14">
        <f>FZV!G17</f>
        <v>374</v>
      </c>
      <c r="E17" s="14">
        <f>LF!G17</f>
        <v>51610</v>
      </c>
      <c r="F17" s="14">
        <f>'FF'!G17</f>
        <v>28700</v>
      </c>
      <c r="G17" s="126">
        <f>PřF!G17</f>
        <v>98000</v>
      </c>
      <c r="H17" s="14">
        <f>PdF!G17</f>
        <v>5100</v>
      </c>
      <c r="I17" s="15">
        <f>FTK!G17</f>
        <v>5000</v>
      </c>
      <c r="J17" s="126">
        <f>CMTF!G17</f>
        <v>7800</v>
      </c>
      <c r="K17" s="126">
        <f>PF!G17</f>
        <v>5500</v>
      </c>
      <c r="L17" s="256">
        <f t="shared" si="2"/>
        <v>202084</v>
      </c>
      <c r="M17" s="267">
        <f>RUP!G17</f>
        <v>6098</v>
      </c>
      <c r="N17" s="267">
        <f>KUP!G17</f>
        <v>4200</v>
      </c>
      <c r="O17" s="272">
        <f>VUP!G17</f>
        <v>0</v>
      </c>
      <c r="P17" s="272">
        <f>CVT!G17</f>
        <v>3700</v>
      </c>
      <c r="Q17" s="272">
        <f>PZ!G17</f>
        <v>0</v>
      </c>
      <c r="R17" s="272">
        <f>PZ!G17</f>
        <v>0</v>
      </c>
      <c r="S17" s="272">
        <f>VTP!G17</f>
        <v>0</v>
      </c>
      <c r="T17" s="269">
        <f>PS!G17</f>
        <v>0</v>
      </c>
      <c r="U17" s="284">
        <f t="shared" si="3"/>
        <v>13998</v>
      </c>
      <c r="V17" s="127">
        <f>'CP'!G17</f>
        <v>0</v>
      </c>
      <c r="W17" s="45">
        <v>0</v>
      </c>
      <c r="X17" s="45">
        <v>0</v>
      </c>
      <c r="Y17" s="291">
        <f t="shared" si="4"/>
        <v>13998</v>
      </c>
      <c r="Z17" s="291">
        <f t="shared" si="6"/>
        <v>216082</v>
      </c>
    </row>
    <row r="18" spans="1:26" ht="12.75">
      <c r="A18" s="60">
        <v>9</v>
      </c>
      <c r="B18" s="63" t="s">
        <v>22</v>
      </c>
      <c r="C18" s="64" t="s">
        <v>23</v>
      </c>
      <c r="D18" s="14">
        <f>FZV!G18</f>
        <v>127</v>
      </c>
      <c r="E18" s="14">
        <f>LF!G18</f>
        <v>17548</v>
      </c>
      <c r="F18" s="14">
        <f>'FF'!G18</f>
        <v>9600</v>
      </c>
      <c r="G18" s="126">
        <f>PřF!G18</f>
        <v>33320</v>
      </c>
      <c r="H18" s="14">
        <f>PdF!G18</f>
        <v>1720</v>
      </c>
      <c r="I18" s="15">
        <f>FTK!G18</f>
        <v>1650</v>
      </c>
      <c r="J18" s="126">
        <f>CMTF!G18</f>
        <v>2730</v>
      </c>
      <c r="K18" s="126">
        <f>PF!G18</f>
        <v>1870</v>
      </c>
      <c r="L18" s="256">
        <f t="shared" si="2"/>
        <v>68565</v>
      </c>
      <c r="M18" s="267">
        <f>RUP!G18</f>
        <v>2126</v>
      </c>
      <c r="N18" s="267">
        <f>KUP!G18</f>
        <v>1470</v>
      </c>
      <c r="O18" s="272">
        <f>VUP!G18</f>
        <v>0</v>
      </c>
      <c r="P18" s="272">
        <f>CVT!G18</f>
        <v>1295</v>
      </c>
      <c r="Q18" s="272">
        <f>PZ!G18</f>
        <v>0</v>
      </c>
      <c r="R18" s="272">
        <f>PZ!G18</f>
        <v>0</v>
      </c>
      <c r="S18" s="272">
        <f>VTP!G18</f>
        <v>0</v>
      </c>
      <c r="T18" s="269">
        <f>PS!G18</f>
        <v>0</v>
      </c>
      <c r="U18" s="284">
        <f t="shared" si="3"/>
        <v>4891</v>
      </c>
      <c r="V18" s="127">
        <f>'CP'!G18</f>
        <v>0</v>
      </c>
      <c r="W18" s="45">
        <v>0</v>
      </c>
      <c r="X18" s="43">
        <v>0</v>
      </c>
      <c r="Y18" s="291">
        <f t="shared" si="4"/>
        <v>4891</v>
      </c>
      <c r="Z18" s="291">
        <f t="shared" si="6"/>
        <v>73456</v>
      </c>
    </row>
    <row r="19" spans="1:26" ht="12.75">
      <c r="A19" s="60">
        <v>10</v>
      </c>
      <c r="B19" s="63" t="s">
        <v>235</v>
      </c>
      <c r="C19" s="64" t="s">
        <v>236</v>
      </c>
      <c r="D19" s="14">
        <f>FZV!G19</f>
        <v>0</v>
      </c>
      <c r="E19" s="14">
        <f>LF!G19</f>
        <v>0</v>
      </c>
      <c r="F19" s="14">
        <f>'FF'!G19</f>
        <v>120</v>
      </c>
      <c r="G19" s="126">
        <f>PřF!G19</f>
        <v>0</v>
      </c>
      <c r="H19" s="14">
        <f>PdF!G19</f>
        <v>0</v>
      </c>
      <c r="I19" s="15">
        <f>FTK!G19</f>
        <v>0</v>
      </c>
      <c r="J19" s="126">
        <f>CMTF!G19</f>
        <v>26</v>
      </c>
      <c r="K19" s="126">
        <f>PF!G19</f>
        <v>0</v>
      </c>
      <c r="L19" s="256">
        <f t="shared" si="2"/>
        <v>146</v>
      </c>
      <c r="M19" s="267">
        <f>RUP!G19</f>
        <v>0</v>
      </c>
      <c r="N19" s="267">
        <f>KUP!G19</f>
        <v>0</v>
      </c>
      <c r="O19" s="272">
        <f>VUP!G19</f>
        <v>0</v>
      </c>
      <c r="P19" s="272">
        <f>CVT!G19</f>
        <v>0</v>
      </c>
      <c r="Q19" s="272">
        <f>PZ!G19</f>
        <v>0</v>
      </c>
      <c r="R19" s="272">
        <f>PZ!G19</f>
        <v>0</v>
      </c>
      <c r="S19" s="272">
        <f>VTP!G19</f>
        <v>0</v>
      </c>
      <c r="T19" s="269">
        <f>PS!G19</f>
        <v>0</v>
      </c>
      <c r="U19" s="284">
        <f t="shared" si="3"/>
        <v>0</v>
      </c>
      <c r="V19" s="127">
        <f>'CP'!G19</f>
        <v>0</v>
      </c>
      <c r="W19" s="45">
        <v>0</v>
      </c>
      <c r="X19" s="45">
        <v>0</v>
      </c>
      <c r="Y19" s="291">
        <f t="shared" si="4"/>
        <v>0</v>
      </c>
      <c r="Z19" s="291">
        <f t="shared" si="6"/>
        <v>146</v>
      </c>
    </row>
    <row r="20" spans="1:26" ht="12.75">
      <c r="A20" s="60">
        <v>11</v>
      </c>
      <c r="B20" s="63" t="s">
        <v>24</v>
      </c>
      <c r="C20" s="64" t="s">
        <v>25</v>
      </c>
      <c r="D20" s="14">
        <f>FZV!G20</f>
        <v>3</v>
      </c>
      <c r="E20" s="14">
        <f>LF!G20</f>
        <v>0</v>
      </c>
      <c r="F20" s="14">
        <f>'FF'!G20</f>
        <v>271</v>
      </c>
      <c r="G20" s="126">
        <f>PřF!G20</f>
        <v>1444</v>
      </c>
      <c r="H20" s="14">
        <f>PdF!G20</f>
        <v>50</v>
      </c>
      <c r="I20" s="15">
        <f>FTK!G20</f>
        <v>135</v>
      </c>
      <c r="J20" s="126">
        <f>CMTF!G20</f>
        <v>78</v>
      </c>
      <c r="K20" s="126">
        <f>PF!G20</f>
        <v>55</v>
      </c>
      <c r="L20" s="256">
        <f t="shared" si="2"/>
        <v>2036</v>
      </c>
      <c r="M20" s="267">
        <f>RUP!G20</f>
        <v>100</v>
      </c>
      <c r="N20" s="267">
        <f>KUP!G20</f>
        <v>70</v>
      </c>
      <c r="O20" s="272">
        <f>VUP!G20</f>
        <v>0</v>
      </c>
      <c r="P20" s="272">
        <f>CVT!G20</f>
        <v>85</v>
      </c>
      <c r="Q20" s="272">
        <f>PZ!G20</f>
        <v>0</v>
      </c>
      <c r="R20" s="272">
        <f>PZ!G20</f>
        <v>0</v>
      </c>
      <c r="S20" s="272">
        <f>VTP!G20</f>
        <v>0</v>
      </c>
      <c r="T20" s="269">
        <f>PS!G20</f>
        <v>0</v>
      </c>
      <c r="U20" s="284">
        <f t="shared" si="3"/>
        <v>255</v>
      </c>
      <c r="V20" s="127">
        <f>'CP'!G20</f>
        <v>0</v>
      </c>
      <c r="W20" s="45">
        <v>0</v>
      </c>
      <c r="X20" s="45">
        <v>0</v>
      </c>
      <c r="Y20" s="291">
        <f t="shared" si="4"/>
        <v>255</v>
      </c>
      <c r="Z20" s="291">
        <f t="shared" si="6"/>
        <v>2291</v>
      </c>
    </row>
    <row r="21" spans="1:26" ht="12.75">
      <c r="A21" s="60">
        <v>12</v>
      </c>
      <c r="B21" s="69" t="s">
        <v>63</v>
      </c>
      <c r="C21" s="64" t="s">
        <v>68</v>
      </c>
      <c r="D21" s="14">
        <f>FZV!G21</f>
        <v>0</v>
      </c>
      <c r="E21" s="14">
        <f>LF!G21</f>
        <v>0</v>
      </c>
      <c r="F21" s="14">
        <f>'FF'!G21</f>
        <v>17</v>
      </c>
      <c r="G21" s="126">
        <f>PřF!G21</f>
        <v>65</v>
      </c>
      <c r="H21" s="14">
        <f>PdF!G21</f>
        <v>0</v>
      </c>
      <c r="I21" s="15">
        <f>FTK!G21</f>
        <v>10</v>
      </c>
      <c r="J21" s="126">
        <f>CMTF!G21</f>
        <v>0</v>
      </c>
      <c r="K21" s="126">
        <f>PF!G21</f>
        <v>0</v>
      </c>
      <c r="L21" s="256">
        <f t="shared" si="2"/>
        <v>92</v>
      </c>
      <c r="M21" s="267">
        <f>RUP!G21</f>
        <v>0</v>
      </c>
      <c r="N21" s="267">
        <f>KUP!G21</f>
        <v>0</v>
      </c>
      <c r="O21" s="272">
        <f>VUP!G21</f>
        <v>0</v>
      </c>
      <c r="P21" s="272">
        <f>CVT!G21</f>
        <v>0</v>
      </c>
      <c r="Q21" s="272">
        <f>PZ!G21</f>
        <v>0</v>
      </c>
      <c r="R21" s="272">
        <f>PZ!G21</f>
        <v>0</v>
      </c>
      <c r="S21" s="272">
        <f>VTP!G21</f>
        <v>0</v>
      </c>
      <c r="T21" s="269">
        <f>PS!G21</f>
        <v>0</v>
      </c>
      <c r="U21" s="284">
        <f t="shared" si="3"/>
        <v>0</v>
      </c>
      <c r="V21" s="127">
        <f>'CP'!G21</f>
        <v>0</v>
      </c>
      <c r="W21" s="45">
        <v>0</v>
      </c>
      <c r="X21" s="43">
        <v>0</v>
      </c>
      <c r="Y21" s="291">
        <f t="shared" si="4"/>
        <v>0</v>
      </c>
      <c r="Z21" s="291">
        <f t="shared" si="6"/>
        <v>92</v>
      </c>
    </row>
    <row r="22" spans="1:26" ht="12.75">
      <c r="A22" s="60">
        <v>13</v>
      </c>
      <c r="B22" s="63" t="s">
        <v>26</v>
      </c>
      <c r="C22" s="64" t="s">
        <v>27</v>
      </c>
      <c r="D22" s="14">
        <f>FZV!G22</f>
        <v>0</v>
      </c>
      <c r="E22" s="14">
        <f>LF!G22</f>
        <v>0</v>
      </c>
      <c r="F22" s="14">
        <f>'FF'!G22</f>
        <v>0</v>
      </c>
      <c r="G22" s="126">
        <f>PřF!G22</f>
        <v>0</v>
      </c>
      <c r="H22" s="14">
        <f>PdF!G22</f>
        <v>0</v>
      </c>
      <c r="I22" s="15">
        <f>FTK!G22</f>
        <v>6</v>
      </c>
      <c r="J22" s="126">
        <f>CMTF!G22</f>
        <v>0</v>
      </c>
      <c r="K22" s="126">
        <f>PF!G22</f>
        <v>0</v>
      </c>
      <c r="L22" s="256">
        <f t="shared" si="2"/>
        <v>6</v>
      </c>
      <c r="M22" s="267">
        <f>RUP!G22</f>
        <v>0</v>
      </c>
      <c r="N22" s="267">
        <f>KUP!G22</f>
        <v>0</v>
      </c>
      <c r="O22" s="272">
        <f>VUP!G22</f>
        <v>0</v>
      </c>
      <c r="P22" s="272">
        <f>CVT!G22</f>
        <v>0</v>
      </c>
      <c r="Q22" s="272">
        <f>PZ!G22</f>
        <v>0</v>
      </c>
      <c r="R22" s="272">
        <f>PZ!G22</f>
        <v>0</v>
      </c>
      <c r="S22" s="272">
        <f>VTP!G22</f>
        <v>0</v>
      </c>
      <c r="T22" s="269">
        <f>PS!G22</f>
        <v>0</v>
      </c>
      <c r="U22" s="285">
        <f t="shared" si="3"/>
        <v>0</v>
      </c>
      <c r="V22" s="127">
        <f>'CP'!G22</f>
        <v>0</v>
      </c>
      <c r="W22" s="45">
        <v>0</v>
      </c>
      <c r="X22" s="45">
        <v>0</v>
      </c>
      <c r="Y22" s="291">
        <f t="shared" si="4"/>
        <v>0</v>
      </c>
      <c r="Z22" s="291">
        <f t="shared" si="6"/>
        <v>6</v>
      </c>
    </row>
    <row r="23" spans="1:26" ht="12.75">
      <c r="A23" s="60">
        <f t="shared" si="5"/>
        <v>14</v>
      </c>
      <c r="B23" s="63" t="s">
        <v>28</v>
      </c>
      <c r="C23" s="64" t="s">
        <v>29</v>
      </c>
      <c r="D23" s="14">
        <f>FZV!G23</f>
        <v>0</v>
      </c>
      <c r="E23" s="14">
        <f>LF!G23</f>
        <v>0</v>
      </c>
      <c r="F23" s="14">
        <f>'FF'!G23</f>
        <v>0</v>
      </c>
      <c r="G23" s="126">
        <f>PřF!G23</f>
        <v>0</v>
      </c>
      <c r="H23" s="14">
        <f>PdF!G23</f>
        <v>0</v>
      </c>
      <c r="I23" s="15">
        <f>FTK!G23</f>
        <v>0</v>
      </c>
      <c r="J23" s="126">
        <f>CMTF!G23</f>
        <v>0</v>
      </c>
      <c r="K23" s="126">
        <f>PF!G23</f>
        <v>0</v>
      </c>
      <c r="L23" s="256">
        <f t="shared" si="2"/>
        <v>0</v>
      </c>
      <c r="M23" s="267">
        <f>RUP!G23</f>
        <v>0</v>
      </c>
      <c r="N23" s="267">
        <f>KUP!G23</f>
        <v>0</v>
      </c>
      <c r="O23" s="272">
        <f>VUP!G23</f>
        <v>0</v>
      </c>
      <c r="P23" s="272">
        <f>CVT!G23</f>
        <v>0</v>
      </c>
      <c r="Q23" s="272">
        <f>PZ!G23</f>
        <v>0</v>
      </c>
      <c r="R23" s="272">
        <f>PZ!G23</f>
        <v>0</v>
      </c>
      <c r="S23" s="272">
        <f>VTP!G23</f>
        <v>0</v>
      </c>
      <c r="T23" s="269">
        <f>PS!G23</f>
        <v>0</v>
      </c>
      <c r="U23" s="285">
        <f t="shared" si="3"/>
        <v>0</v>
      </c>
      <c r="V23" s="127">
        <f>'CP'!G23</f>
        <v>0</v>
      </c>
      <c r="W23" s="45">
        <v>0</v>
      </c>
      <c r="X23" s="45">
        <v>0</v>
      </c>
      <c r="Y23" s="291">
        <f t="shared" si="4"/>
        <v>0</v>
      </c>
      <c r="Z23" s="291">
        <f t="shared" si="6"/>
        <v>0</v>
      </c>
    </row>
    <row r="24" spans="1:26" ht="12.75">
      <c r="A24" s="60">
        <f t="shared" si="5"/>
        <v>15</v>
      </c>
      <c r="B24" s="63" t="s">
        <v>30</v>
      </c>
      <c r="C24" s="64" t="s">
        <v>31</v>
      </c>
      <c r="D24" s="14">
        <f>FZV!G24</f>
        <v>0</v>
      </c>
      <c r="E24" s="14">
        <f>LF!G24</f>
        <v>0</v>
      </c>
      <c r="F24" s="14">
        <f>'FF'!G24</f>
        <v>0</v>
      </c>
      <c r="G24" s="126">
        <f>PřF!G24</f>
        <v>0</v>
      </c>
      <c r="H24" s="14">
        <f>PdF!G24</f>
        <v>0</v>
      </c>
      <c r="I24" s="15">
        <f>FTK!G24</f>
        <v>24</v>
      </c>
      <c r="J24" s="126">
        <f>CMTF!G24</f>
        <v>0</v>
      </c>
      <c r="K24" s="126">
        <f>PF!G24</f>
        <v>0</v>
      </c>
      <c r="L24" s="256">
        <f t="shared" si="2"/>
        <v>24</v>
      </c>
      <c r="M24" s="267">
        <f>RUP!G24</f>
        <v>0</v>
      </c>
      <c r="N24" s="267">
        <f>KUP!G24</f>
        <v>0</v>
      </c>
      <c r="O24" s="272">
        <f>VUP!G24</f>
        <v>0</v>
      </c>
      <c r="P24" s="272">
        <f>CVT!G24</f>
        <v>0</v>
      </c>
      <c r="Q24" s="272">
        <f>PZ!G24</f>
        <v>0</v>
      </c>
      <c r="R24" s="272">
        <f>PZ!G24</f>
        <v>0</v>
      </c>
      <c r="S24" s="272">
        <f>VTP!G24</f>
        <v>0</v>
      </c>
      <c r="T24" s="269">
        <f>PS!G24</f>
        <v>0</v>
      </c>
      <c r="U24" s="285">
        <f t="shared" si="3"/>
        <v>0</v>
      </c>
      <c r="V24" s="127">
        <f>'CP'!G24</f>
        <v>0</v>
      </c>
      <c r="W24" s="45">
        <v>0</v>
      </c>
      <c r="X24" s="45">
        <v>0</v>
      </c>
      <c r="Y24" s="291">
        <f t="shared" si="4"/>
        <v>0</v>
      </c>
      <c r="Z24" s="291">
        <f t="shared" si="6"/>
        <v>24</v>
      </c>
    </row>
    <row r="25" spans="1:26" ht="12.75">
      <c r="A25" s="60">
        <v>16</v>
      </c>
      <c r="B25" s="63" t="s">
        <v>64</v>
      </c>
      <c r="C25" s="64" t="s">
        <v>65</v>
      </c>
      <c r="D25" s="14">
        <f>FZV!G25</f>
        <v>0</v>
      </c>
      <c r="E25" s="14">
        <f>LF!G25</f>
        <v>0</v>
      </c>
      <c r="F25" s="14">
        <f>'FF'!G25</f>
        <v>2</v>
      </c>
      <c r="G25" s="126">
        <f>PřF!G25</f>
        <v>0</v>
      </c>
      <c r="H25" s="14">
        <f>PdF!G25</f>
        <v>0</v>
      </c>
      <c r="I25" s="15">
        <f>FTK!G25</f>
        <v>0</v>
      </c>
      <c r="J25" s="126">
        <f>CMTF!G25</f>
        <v>0</v>
      </c>
      <c r="K25" s="126">
        <f>PF!G25</f>
        <v>0</v>
      </c>
      <c r="L25" s="256">
        <f t="shared" si="2"/>
        <v>2</v>
      </c>
      <c r="M25" s="267">
        <f>RUP!G25</f>
        <v>0</v>
      </c>
      <c r="N25" s="267">
        <f>KUP!G25</f>
        <v>0</v>
      </c>
      <c r="O25" s="272">
        <f>VUP!G25</f>
        <v>0</v>
      </c>
      <c r="P25" s="272">
        <f>CVT!G25</f>
        <v>0</v>
      </c>
      <c r="Q25" s="272">
        <f>PZ!G25</f>
        <v>0</v>
      </c>
      <c r="R25" s="272">
        <f>PZ!G25</f>
        <v>0</v>
      </c>
      <c r="S25" s="272">
        <f>VTP!G25</f>
        <v>0</v>
      </c>
      <c r="T25" s="269">
        <f>PS!G25</f>
        <v>0</v>
      </c>
      <c r="U25" s="285">
        <f t="shared" si="3"/>
        <v>0</v>
      </c>
      <c r="V25" s="127">
        <f>'CP'!G25</f>
        <v>0</v>
      </c>
      <c r="W25" s="45">
        <v>0</v>
      </c>
      <c r="X25" s="45">
        <v>0</v>
      </c>
      <c r="Y25" s="291">
        <f t="shared" si="4"/>
        <v>0</v>
      </c>
      <c r="Z25" s="291">
        <f t="shared" si="6"/>
        <v>2</v>
      </c>
    </row>
    <row r="26" spans="1:26" ht="12.75">
      <c r="A26" s="60">
        <v>17</v>
      </c>
      <c r="B26" s="63" t="s">
        <v>33</v>
      </c>
      <c r="C26" s="64" t="s">
        <v>34</v>
      </c>
      <c r="D26" s="14">
        <f>FZV!G26</f>
        <v>0</v>
      </c>
      <c r="E26" s="14">
        <f>LF!G26</f>
        <v>0</v>
      </c>
      <c r="F26" s="14">
        <f>'FF'!G26</f>
        <v>7360</v>
      </c>
      <c r="G26" s="126">
        <f>PřF!G26</f>
        <v>0</v>
      </c>
      <c r="H26" s="14">
        <f>PdF!G26</f>
        <v>0</v>
      </c>
      <c r="I26" s="15">
        <f>FTK!G26</f>
        <v>0</v>
      </c>
      <c r="J26" s="126">
        <f>CMTF!G26</f>
        <v>99</v>
      </c>
      <c r="K26" s="126">
        <f>PF!G26</f>
        <v>150</v>
      </c>
      <c r="L26" s="256">
        <f t="shared" si="2"/>
        <v>7609</v>
      </c>
      <c r="M26" s="267">
        <f>RUP!G26</f>
        <v>6.5</v>
      </c>
      <c r="N26" s="267">
        <f>KUP!G26</f>
        <v>0</v>
      </c>
      <c r="O26" s="272">
        <f>VUP!G26</f>
        <v>0</v>
      </c>
      <c r="P26" s="272">
        <f>CVT!G26</f>
        <v>0</v>
      </c>
      <c r="Q26" s="272">
        <f>PZ!G26</f>
        <v>0</v>
      </c>
      <c r="R26" s="272">
        <f>PZ!G26</f>
        <v>0</v>
      </c>
      <c r="S26" s="272">
        <f>VTP!G26</f>
        <v>0</v>
      </c>
      <c r="T26" s="269">
        <f>PS!G26</f>
        <v>0</v>
      </c>
      <c r="U26" s="285">
        <f t="shared" si="3"/>
        <v>6.5</v>
      </c>
      <c r="V26" s="127">
        <f>'CP'!G26</f>
        <v>1000</v>
      </c>
      <c r="W26" s="45">
        <v>0</v>
      </c>
      <c r="X26" s="45">
        <v>0</v>
      </c>
      <c r="Y26" s="291">
        <f t="shared" si="4"/>
        <v>1006.5</v>
      </c>
      <c r="Z26" s="291">
        <f t="shared" si="6"/>
        <v>8615.5</v>
      </c>
    </row>
    <row r="27" spans="1:26" ht="12.75">
      <c r="A27" s="60">
        <f t="shared" si="5"/>
        <v>18</v>
      </c>
      <c r="B27" s="63" t="s">
        <v>35</v>
      </c>
      <c r="C27" s="64" t="s">
        <v>36</v>
      </c>
      <c r="D27" s="14">
        <f>FZV!G27</f>
        <v>0</v>
      </c>
      <c r="E27" s="14">
        <f>LF!G27</f>
        <v>0</v>
      </c>
      <c r="F27" s="14">
        <f>'FF'!G27</f>
        <v>0</v>
      </c>
      <c r="G27" s="126">
        <f>PřF!G27</f>
        <v>0</v>
      </c>
      <c r="H27" s="14">
        <f>PdF!G27</f>
        <v>0</v>
      </c>
      <c r="I27" s="15">
        <f>FTK!G27</f>
        <v>0</v>
      </c>
      <c r="J27" s="126">
        <f>CMTF!G27</f>
        <v>0</v>
      </c>
      <c r="K27" s="126">
        <f>PF!G27</f>
        <v>0</v>
      </c>
      <c r="L27" s="256">
        <f t="shared" si="2"/>
        <v>0</v>
      </c>
      <c r="M27" s="267">
        <f>RUP!G27</f>
        <v>0</v>
      </c>
      <c r="N27" s="267">
        <f>KUP!G27</f>
        <v>0</v>
      </c>
      <c r="O27" s="272">
        <f>VUP!G27</f>
        <v>0</v>
      </c>
      <c r="P27" s="272">
        <f>CVT!G27</f>
        <v>670</v>
      </c>
      <c r="Q27" s="272">
        <f>PZ!G27</f>
        <v>0</v>
      </c>
      <c r="R27" s="272">
        <f>PZ!G27</f>
        <v>0</v>
      </c>
      <c r="S27" s="272">
        <f>VTP!G27</f>
        <v>0</v>
      </c>
      <c r="T27" s="269">
        <f>PS!G27</f>
        <v>0</v>
      </c>
      <c r="U27" s="285">
        <f t="shared" si="3"/>
        <v>670</v>
      </c>
      <c r="V27" s="127">
        <f>'CP'!G27</f>
        <v>0</v>
      </c>
      <c r="W27" s="45">
        <v>0</v>
      </c>
      <c r="X27" s="45">
        <v>0</v>
      </c>
      <c r="Y27" s="291">
        <f t="shared" si="4"/>
        <v>670</v>
      </c>
      <c r="Z27" s="291">
        <f t="shared" si="6"/>
        <v>670</v>
      </c>
    </row>
    <row r="28" spans="1:26" ht="12.75">
      <c r="A28" s="60">
        <f t="shared" si="5"/>
        <v>19</v>
      </c>
      <c r="B28" s="63" t="s">
        <v>37</v>
      </c>
      <c r="C28" s="70" t="s">
        <v>38</v>
      </c>
      <c r="D28" s="14">
        <f>FZV!G28</f>
        <v>0</v>
      </c>
      <c r="E28" s="14">
        <f>LF!G28</f>
        <v>0</v>
      </c>
      <c r="F28" s="14">
        <f>'FF'!G28</f>
        <v>0</v>
      </c>
      <c r="G28" s="126">
        <f>PřF!G28</f>
        <v>0</v>
      </c>
      <c r="H28" s="14">
        <f>PdF!G28</f>
        <v>0</v>
      </c>
      <c r="I28" s="15">
        <f>FTK!G28</f>
        <v>0</v>
      </c>
      <c r="J28" s="126">
        <f>CMTF!G28</f>
        <v>0</v>
      </c>
      <c r="K28" s="126">
        <f>PF!G28</f>
        <v>0</v>
      </c>
      <c r="L28" s="256">
        <f t="shared" si="2"/>
        <v>0</v>
      </c>
      <c r="M28" s="267">
        <f>RUP!G28</f>
        <v>0</v>
      </c>
      <c r="N28" s="267">
        <f>KUP!G28</f>
        <v>0</v>
      </c>
      <c r="O28" s="272">
        <f>VUP!G28</f>
        <v>0</v>
      </c>
      <c r="P28" s="272">
        <f>CVT!G28</f>
        <v>0</v>
      </c>
      <c r="Q28" s="272">
        <f>PZ!G28</f>
        <v>0</v>
      </c>
      <c r="R28" s="272">
        <f>PZ!G28</f>
        <v>0</v>
      </c>
      <c r="S28" s="272">
        <f>VTP!G28</f>
        <v>0</v>
      </c>
      <c r="T28" s="269">
        <f>PS!G28</f>
        <v>0</v>
      </c>
      <c r="U28" s="285">
        <f t="shared" si="3"/>
        <v>0</v>
      </c>
      <c r="V28" s="127">
        <f>'CP'!G28</f>
        <v>0</v>
      </c>
      <c r="W28" s="45">
        <v>0</v>
      </c>
      <c r="X28" s="45">
        <v>0</v>
      </c>
      <c r="Y28" s="291">
        <f t="shared" si="4"/>
        <v>0</v>
      </c>
      <c r="Z28" s="291">
        <f t="shared" si="6"/>
        <v>0</v>
      </c>
    </row>
    <row r="29" spans="1:26" ht="12.75">
      <c r="A29" s="60">
        <f t="shared" si="5"/>
        <v>20</v>
      </c>
      <c r="B29" s="63" t="s">
        <v>39</v>
      </c>
      <c r="C29" s="64" t="s">
        <v>40</v>
      </c>
      <c r="D29" s="14">
        <f>FZV!G29</f>
        <v>0</v>
      </c>
      <c r="E29" s="14">
        <f>LF!G29</f>
        <v>0</v>
      </c>
      <c r="F29" s="14">
        <f>'FF'!G29</f>
        <v>5</v>
      </c>
      <c r="G29" s="126">
        <f>PřF!G29</f>
        <v>2</v>
      </c>
      <c r="H29" s="14">
        <f>PdF!G29</f>
        <v>0</v>
      </c>
      <c r="I29" s="15">
        <f>FTK!G29</f>
        <v>12</v>
      </c>
      <c r="J29" s="126">
        <f>CMTF!G29</f>
        <v>0</v>
      </c>
      <c r="K29" s="126">
        <f>PF!G29</f>
        <v>0</v>
      </c>
      <c r="L29" s="256">
        <f t="shared" si="2"/>
        <v>19</v>
      </c>
      <c r="M29" s="267">
        <f>RUP!G29</f>
        <v>0</v>
      </c>
      <c r="N29" s="267">
        <f>KUP!G29</f>
        <v>0</v>
      </c>
      <c r="O29" s="272">
        <f>VUP!G29</f>
        <v>0</v>
      </c>
      <c r="P29" s="272">
        <f>CVT!G29</f>
        <v>0</v>
      </c>
      <c r="Q29" s="272">
        <f>PZ!G29</f>
        <v>0</v>
      </c>
      <c r="R29" s="272">
        <f>PZ!G29</f>
        <v>0</v>
      </c>
      <c r="S29" s="272">
        <f>VTP!G29</f>
        <v>0</v>
      </c>
      <c r="T29" s="269">
        <f>PS!G29</f>
        <v>0</v>
      </c>
      <c r="U29" s="285">
        <f t="shared" si="3"/>
        <v>0</v>
      </c>
      <c r="V29" s="127">
        <f>'CP'!G29</f>
        <v>0</v>
      </c>
      <c r="W29" s="45">
        <v>0</v>
      </c>
      <c r="X29" s="45">
        <v>0</v>
      </c>
      <c r="Y29" s="291">
        <f t="shared" si="4"/>
        <v>0</v>
      </c>
      <c r="Z29" s="291">
        <f t="shared" si="6"/>
        <v>19</v>
      </c>
    </row>
    <row r="30" spans="1:26" ht="13.5" thickBot="1">
      <c r="A30" s="165">
        <v>21</v>
      </c>
      <c r="B30" s="166" t="s">
        <v>41</v>
      </c>
      <c r="C30" s="167" t="s">
        <v>42</v>
      </c>
      <c r="D30" s="14">
        <f>FZV!G30</f>
        <v>0</v>
      </c>
      <c r="E30" s="14">
        <f>LF!G30</f>
        <v>0</v>
      </c>
      <c r="F30" s="14">
        <f>'FF'!G30</f>
        <v>629</v>
      </c>
      <c r="G30" s="126">
        <f>PřF!G30</f>
        <v>600</v>
      </c>
      <c r="H30" s="14">
        <f>PdF!G30</f>
        <v>0</v>
      </c>
      <c r="I30" s="15">
        <f>FTK!G30</f>
        <v>580</v>
      </c>
      <c r="J30" s="126">
        <f>CMTF!G30</f>
        <v>0</v>
      </c>
      <c r="K30" s="125">
        <f>PF!G30</f>
        <v>0</v>
      </c>
      <c r="L30" s="296">
        <f t="shared" si="2"/>
        <v>1809</v>
      </c>
      <c r="M30" s="267">
        <f>RUP!G30</f>
        <v>0</v>
      </c>
      <c r="N30" s="267">
        <f>KUP!G30</f>
        <v>0</v>
      </c>
      <c r="O30" s="272">
        <f>VUP!G30</f>
        <v>0</v>
      </c>
      <c r="P30" s="272">
        <f>CVT!G30</f>
        <v>0</v>
      </c>
      <c r="Q30" s="272">
        <f>PZ!G30</f>
        <v>0</v>
      </c>
      <c r="R30" s="272">
        <f>PZ!G30</f>
        <v>0</v>
      </c>
      <c r="S30" s="272">
        <f>VTP!G30</f>
        <v>0</v>
      </c>
      <c r="T30" s="269">
        <f>PS!G30</f>
        <v>0</v>
      </c>
      <c r="U30" s="286">
        <f t="shared" si="3"/>
        <v>0</v>
      </c>
      <c r="V30" s="127">
        <f>'CP'!G30</f>
        <v>0</v>
      </c>
      <c r="W30" s="275">
        <v>0</v>
      </c>
      <c r="X30" s="275">
        <v>0</v>
      </c>
      <c r="Y30" s="292">
        <f t="shared" si="4"/>
        <v>0</v>
      </c>
      <c r="Z30" s="292">
        <f t="shared" si="6"/>
        <v>1809</v>
      </c>
    </row>
    <row r="31" spans="1:26" ht="13.5" thickBot="1">
      <c r="A31" s="172" t="s">
        <v>98</v>
      </c>
      <c r="B31" s="305" t="s">
        <v>43</v>
      </c>
      <c r="C31" s="309"/>
      <c r="D31" s="300">
        <f>FZV!G31</f>
        <v>509</v>
      </c>
      <c r="E31" s="300">
        <f aca="true" t="shared" si="7" ref="E31:K31">SUM(E32:E45)</f>
        <v>76647</v>
      </c>
      <c r="F31" s="300">
        <f t="shared" si="7"/>
        <v>49739</v>
      </c>
      <c r="G31" s="300">
        <f t="shared" si="7"/>
        <v>158521</v>
      </c>
      <c r="H31" s="300">
        <f t="shared" si="7"/>
        <v>10227</v>
      </c>
      <c r="I31" s="300">
        <f t="shared" si="7"/>
        <v>10667</v>
      </c>
      <c r="J31" s="300">
        <f t="shared" si="7"/>
        <v>11693</v>
      </c>
      <c r="K31" s="300">
        <f t="shared" si="7"/>
        <v>10030</v>
      </c>
      <c r="L31" s="300">
        <f>SUM(D31:K31)</f>
        <v>328033</v>
      </c>
      <c r="M31" s="310">
        <f aca="true" t="shared" si="8" ref="M31:T31">SUM(M32:M45)</f>
        <v>11276.5</v>
      </c>
      <c r="N31" s="310">
        <f t="shared" si="8"/>
        <v>7003</v>
      </c>
      <c r="O31" s="310">
        <f t="shared" si="8"/>
        <v>0</v>
      </c>
      <c r="P31" s="310">
        <f t="shared" si="8"/>
        <v>5770</v>
      </c>
      <c r="Q31" s="310">
        <f t="shared" si="8"/>
        <v>0</v>
      </c>
      <c r="R31" s="310">
        <f t="shared" si="8"/>
        <v>0</v>
      </c>
      <c r="S31" s="310">
        <f t="shared" si="8"/>
        <v>0</v>
      </c>
      <c r="T31" s="310">
        <f t="shared" si="8"/>
        <v>272</v>
      </c>
      <c r="U31" s="311">
        <f t="shared" si="3"/>
        <v>24321.5</v>
      </c>
      <c r="V31" s="312">
        <f>SUM(V32:V45)</f>
        <v>20000</v>
      </c>
      <c r="W31" s="313">
        <f>SUM(W32:W45)</f>
        <v>0</v>
      </c>
      <c r="X31" s="313">
        <f>SUM(X32:X45)</f>
        <v>0</v>
      </c>
      <c r="Y31" s="314">
        <f t="shared" si="4"/>
        <v>44321.5</v>
      </c>
      <c r="Z31" s="314">
        <f t="shared" si="6"/>
        <v>372354.5</v>
      </c>
    </row>
    <row r="32" spans="1:26" ht="12.75">
      <c r="A32" s="157">
        <v>1</v>
      </c>
      <c r="B32" s="158" t="s">
        <v>44</v>
      </c>
      <c r="C32" s="159" t="s">
        <v>45</v>
      </c>
      <c r="D32" s="306">
        <f>FZV!G32</f>
        <v>0</v>
      </c>
      <c r="E32" s="306">
        <f>LF!G32</f>
        <v>0</v>
      </c>
      <c r="F32" s="14">
        <f>'FF'!G32</f>
        <v>0</v>
      </c>
      <c r="G32" s="266">
        <f>PřF!G32</f>
        <v>0</v>
      </c>
      <c r="H32" s="306">
        <f>PdF!G32</f>
        <v>0</v>
      </c>
      <c r="I32" s="307">
        <f>FTK!G32</f>
        <v>0</v>
      </c>
      <c r="J32" s="266">
        <f>CMTF!G32</f>
        <v>0</v>
      </c>
      <c r="K32" s="266">
        <f>PF!G32</f>
        <v>0</v>
      </c>
      <c r="L32" s="308">
        <f aca="true" t="shared" si="9" ref="L32:L46">SUM(D32:K32)</f>
        <v>0</v>
      </c>
      <c r="M32" s="273">
        <f>RUP!G32</f>
        <v>0</v>
      </c>
      <c r="N32" s="273">
        <f>KUP!G32</f>
        <v>0</v>
      </c>
      <c r="O32" s="274">
        <f>VUP!G32</f>
        <v>0</v>
      </c>
      <c r="P32" s="274">
        <f>CVT!G32</f>
        <v>0</v>
      </c>
      <c r="Q32" s="274">
        <f>PZ!G32</f>
        <v>0</v>
      </c>
      <c r="R32" s="274">
        <f>PZ!G32</f>
        <v>0</v>
      </c>
      <c r="S32" s="274">
        <f>VTP!G32</f>
        <v>0</v>
      </c>
      <c r="T32" s="282">
        <f>PS!G32</f>
        <v>0</v>
      </c>
      <c r="U32" s="287">
        <f t="shared" si="3"/>
        <v>0</v>
      </c>
      <c r="V32" s="43">
        <f>'CP'!G32</f>
        <v>0</v>
      </c>
      <c r="W32" s="43">
        <v>0</v>
      </c>
      <c r="X32" s="317">
        <v>0</v>
      </c>
      <c r="Y32" s="290">
        <f t="shared" si="4"/>
        <v>0</v>
      </c>
      <c r="Z32" s="290">
        <f t="shared" si="6"/>
        <v>0</v>
      </c>
    </row>
    <row r="33" spans="1:26" ht="12.75">
      <c r="A33" s="60">
        <f t="shared" si="5"/>
        <v>2</v>
      </c>
      <c r="B33" s="63" t="s">
        <v>46</v>
      </c>
      <c r="C33" s="64" t="s">
        <v>47</v>
      </c>
      <c r="D33" s="14">
        <f>FZV!G33</f>
        <v>0</v>
      </c>
      <c r="E33" s="14">
        <f>LF!G33</f>
        <v>0</v>
      </c>
      <c r="F33" s="14">
        <f>'FF'!G33</f>
        <v>0</v>
      </c>
      <c r="G33" s="126">
        <f>PřF!G33</f>
        <v>0</v>
      </c>
      <c r="H33" s="14">
        <f>PdF!G33</f>
        <v>0</v>
      </c>
      <c r="I33" s="15">
        <f>FTK!G33</f>
        <v>0</v>
      </c>
      <c r="J33" s="126">
        <f>CMTF!G33</f>
        <v>0</v>
      </c>
      <c r="K33" s="126">
        <f>PF!G33</f>
        <v>0</v>
      </c>
      <c r="L33" s="256">
        <f t="shared" si="9"/>
        <v>0</v>
      </c>
      <c r="M33" s="267">
        <f>RUP!G33</f>
        <v>0</v>
      </c>
      <c r="N33" s="267">
        <f>KUP!G33</f>
        <v>0</v>
      </c>
      <c r="O33" s="272">
        <f>VUP!G33</f>
        <v>0</v>
      </c>
      <c r="P33" s="272">
        <f>CVT!G33</f>
        <v>0</v>
      </c>
      <c r="Q33" s="272">
        <f>PZ!G33</f>
        <v>0</v>
      </c>
      <c r="R33" s="272">
        <f>ASC!G33</f>
        <v>0</v>
      </c>
      <c r="S33" s="272">
        <f>VTP!G33</f>
        <v>0</v>
      </c>
      <c r="T33" s="269">
        <f>PS!G33</f>
        <v>0</v>
      </c>
      <c r="U33" s="285">
        <f t="shared" si="3"/>
        <v>0</v>
      </c>
      <c r="V33" s="127">
        <f>'CP'!G33</f>
        <v>0</v>
      </c>
      <c r="W33" s="45">
        <v>0</v>
      </c>
      <c r="X33" s="276">
        <v>0</v>
      </c>
      <c r="Y33" s="291">
        <f t="shared" si="4"/>
        <v>0</v>
      </c>
      <c r="Z33" s="291">
        <f t="shared" si="6"/>
        <v>0</v>
      </c>
    </row>
    <row r="34" spans="1:26" ht="12.75">
      <c r="A34" s="60">
        <v>3</v>
      </c>
      <c r="B34" s="63" t="s">
        <v>48</v>
      </c>
      <c r="C34" s="64" t="s">
        <v>49</v>
      </c>
      <c r="D34" s="14">
        <f>FZV!G34</f>
        <v>0</v>
      </c>
      <c r="E34" s="14">
        <f>LF!G34</f>
        <v>0</v>
      </c>
      <c r="F34" s="14">
        <f>'FF'!G34</f>
        <v>0</v>
      </c>
      <c r="G34" s="126">
        <f>PřF!G34</f>
        <v>0</v>
      </c>
      <c r="H34" s="14">
        <f>PdF!G34</f>
        <v>0</v>
      </c>
      <c r="I34" s="15">
        <f>FTK!G34</f>
        <v>0</v>
      </c>
      <c r="J34" s="126">
        <f>CMTF!G34</f>
        <v>0</v>
      </c>
      <c r="K34" s="126">
        <f>PF!G34</f>
        <v>0</v>
      </c>
      <c r="L34" s="256">
        <f t="shared" si="9"/>
        <v>0</v>
      </c>
      <c r="M34" s="267">
        <f>RUP!G34</f>
        <v>0</v>
      </c>
      <c r="N34" s="267">
        <f>KUP!G34</f>
        <v>0</v>
      </c>
      <c r="O34" s="272">
        <f>VUP!G34</f>
        <v>0</v>
      </c>
      <c r="P34" s="272">
        <f>CVT!G34</f>
        <v>0</v>
      </c>
      <c r="Q34" s="272">
        <f>PZ!G34</f>
        <v>0</v>
      </c>
      <c r="R34" s="272">
        <f>ASC!G34</f>
        <v>0</v>
      </c>
      <c r="S34" s="272">
        <f>VTP!G34</f>
        <v>0</v>
      </c>
      <c r="T34" s="269">
        <f>PS!G34</f>
        <v>0</v>
      </c>
      <c r="U34" s="285">
        <f t="shared" si="3"/>
        <v>0</v>
      </c>
      <c r="V34" s="127">
        <f>'CP'!G34</f>
        <v>0</v>
      </c>
      <c r="W34" s="45">
        <v>0</v>
      </c>
      <c r="X34" s="276">
        <v>0</v>
      </c>
      <c r="Y34" s="291">
        <f t="shared" si="4"/>
        <v>0</v>
      </c>
      <c r="Z34" s="291">
        <f t="shared" si="6"/>
        <v>0</v>
      </c>
    </row>
    <row r="35" spans="1:26" ht="12.75">
      <c r="A35" s="60">
        <v>4</v>
      </c>
      <c r="B35" s="63" t="s">
        <v>254</v>
      </c>
      <c r="C35" s="64" t="s">
        <v>255</v>
      </c>
      <c r="D35" s="14">
        <f>FZV!G35</f>
        <v>0</v>
      </c>
      <c r="E35" s="14">
        <f>LF!G35</f>
        <v>0</v>
      </c>
      <c r="F35" s="14">
        <f>'FF'!G35</f>
        <v>0</v>
      </c>
      <c r="G35" s="126">
        <f>PřF!G35</f>
        <v>0</v>
      </c>
      <c r="H35" s="14">
        <f>PdF!G35</f>
        <v>0</v>
      </c>
      <c r="I35" s="15">
        <f>FTK!G35</f>
        <v>0</v>
      </c>
      <c r="J35" s="126">
        <f>CMTF!G35</f>
        <v>0</v>
      </c>
      <c r="K35" s="126">
        <f>PF!G35</f>
        <v>0</v>
      </c>
      <c r="L35" s="256">
        <f t="shared" si="9"/>
        <v>0</v>
      </c>
      <c r="M35" s="267">
        <f>RUP!G35</f>
        <v>0</v>
      </c>
      <c r="N35" s="267">
        <f>KUP!G35</f>
        <v>0</v>
      </c>
      <c r="O35" s="272">
        <f>VUP!G35</f>
        <v>0</v>
      </c>
      <c r="P35" s="272">
        <f>CVT!G35</f>
        <v>0</v>
      </c>
      <c r="Q35" s="272">
        <f>PZ!G35</f>
        <v>0</v>
      </c>
      <c r="R35" s="272">
        <f>ASC!G35</f>
        <v>0</v>
      </c>
      <c r="S35" s="272">
        <f>VTP!G35</f>
        <v>0</v>
      </c>
      <c r="T35" s="269">
        <f>PS!G35</f>
        <v>0</v>
      </c>
      <c r="U35" s="285">
        <f t="shared" si="3"/>
        <v>0</v>
      </c>
      <c r="V35" s="127">
        <f>'CP'!G35</f>
        <v>0</v>
      </c>
      <c r="W35" s="43">
        <v>0</v>
      </c>
      <c r="X35" s="317">
        <v>0</v>
      </c>
      <c r="Y35" s="291">
        <f t="shared" si="4"/>
        <v>0</v>
      </c>
      <c r="Z35" s="291">
        <f t="shared" si="6"/>
        <v>0</v>
      </c>
    </row>
    <row r="36" spans="1:26" ht="12.75">
      <c r="A36" s="60">
        <v>5</v>
      </c>
      <c r="B36" s="63" t="s">
        <v>50</v>
      </c>
      <c r="C36" s="64" t="s">
        <v>51</v>
      </c>
      <c r="D36" s="14">
        <f>FZV!G36</f>
        <v>0</v>
      </c>
      <c r="E36" s="14">
        <f>LF!G36</f>
        <v>0</v>
      </c>
      <c r="F36" s="14">
        <f>'FF'!G36</f>
        <v>0</v>
      </c>
      <c r="G36" s="126">
        <f>PřF!G36</f>
        <v>0</v>
      </c>
      <c r="H36" s="14">
        <f>PdF!G36</f>
        <v>0</v>
      </c>
      <c r="I36" s="15">
        <f>FTK!G36</f>
        <v>0</v>
      </c>
      <c r="J36" s="126">
        <f>CMTF!G36</f>
        <v>0</v>
      </c>
      <c r="K36" s="126">
        <f>PF!G36</f>
        <v>0</v>
      </c>
      <c r="L36" s="256">
        <f t="shared" si="9"/>
        <v>0</v>
      </c>
      <c r="M36" s="267">
        <f>RUP!G36</f>
        <v>0</v>
      </c>
      <c r="N36" s="267">
        <f>KUP!G36</f>
        <v>0</v>
      </c>
      <c r="O36" s="272">
        <f>VUP!G36</f>
        <v>0</v>
      </c>
      <c r="P36" s="272">
        <f>CVT!G36</f>
        <v>0</v>
      </c>
      <c r="Q36" s="272">
        <f>PZ!G36</f>
        <v>0</v>
      </c>
      <c r="R36" s="272">
        <f>ASC!G36</f>
        <v>0</v>
      </c>
      <c r="S36" s="272">
        <f>VTP!G36</f>
        <v>0</v>
      </c>
      <c r="T36" s="269">
        <f>PS!G36</f>
        <v>0</v>
      </c>
      <c r="U36" s="285">
        <f t="shared" si="3"/>
        <v>0</v>
      </c>
      <c r="V36" s="127">
        <f>'CP'!G36</f>
        <v>0</v>
      </c>
      <c r="W36" s="45">
        <v>0</v>
      </c>
      <c r="X36" s="276">
        <v>0</v>
      </c>
      <c r="Y36" s="291">
        <f t="shared" si="4"/>
        <v>0</v>
      </c>
      <c r="Z36" s="291">
        <f t="shared" si="6"/>
        <v>0</v>
      </c>
    </row>
    <row r="37" spans="1:26" ht="12.75">
      <c r="A37" s="60">
        <v>6</v>
      </c>
      <c r="B37" s="63" t="s">
        <v>161</v>
      </c>
      <c r="C37" s="64" t="s">
        <v>253</v>
      </c>
      <c r="D37" s="14">
        <f>FZV!G37</f>
        <v>0</v>
      </c>
      <c r="E37" s="14">
        <f>LF!G37</f>
        <v>0</v>
      </c>
      <c r="F37" s="14">
        <f>'FF'!G37</f>
        <v>0</v>
      </c>
      <c r="G37" s="126">
        <f>PřF!G37</f>
        <v>0</v>
      </c>
      <c r="H37" s="14">
        <f>PdF!G37</f>
        <v>0</v>
      </c>
      <c r="I37" s="15">
        <f>FTK!G37</f>
        <v>0</v>
      </c>
      <c r="J37" s="126">
        <f>CMTF!G37</f>
        <v>0</v>
      </c>
      <c r="K37" s="126">
        <f>PF!G37</f>
        <v>0</v>
      </c>
      <c r="L37" s="256">
        <f t="shared" si="9"/>
        <v>0</v>
      </c>
      <c r="M37" s="267">
        <f>RUP!G37</f>
        <v>0</v>
      </c>
      <c r="N37" s="267">
        <f>KUP!G37</f>
        <v>0</v>
      </c>
      <c r="O37" s="272">
        <f>VUP!G37</f>
        <v>0</v>
      </c>
      <c r="P37" s="272">
        <f>CVT!G37</f>
        <v>0</v>
      </c>
      <c r="Q37" s="272">
        <f>PZ!G37</f>
        <v>0</v>
      </c>
      <c r="R37" s="272">
        <f>ASC!G37</f>
        <v>0</v>
      </c>
      <c r="S37" s="272">
        <f>VTP!G37</f>
        <v>0</v>
      </c>
      <c r="T37" s="269">
        <f>PS!G37</f>
        <v>0</v>
      </c>
      <c r="U37" s="285">
        <f t="shared" si="3"/>
        <v>0</v>
      </c>
      <c r="V37" s="127">
        <f>'CP'!G37</f>
        <v>0</v>
      </c>
      <c r="W37" s="45">
        <v>0</v>
      </c>
      <c r="X37" s="276">
        <v>0</v>
      </c>
      <c r="Y37" s="291">
        <f t="shared" si="4"/>
        <v>0</v>
      </c>
      <c r="Z37" s="291">
        <f t="shared" si="6"/>
        <v>0</v>
      </c>
    </row>
    <row r="38" spans="1:26" ht="12.75">
      <c r="A38" s="60">
        <v>7</v>
      </c>
      <c r="B38" s="63" t="s">
        <v>263</v>
      </c>
      <c r="C38" s="182" t="s">
        <v>99</v>
      </c>
      <c r="D38" s="14">
        <f>FZV!G38</f>
        <v>0</v>
      </c>
      <c r="E38" s="14">
        <f>LF!G38</f>
        <v>0</v>
      </c>
      <c r="F38" s="14">
        <f>'FF'!G38</f>
        <v>0</v>
      </c>
      <c r="G38" s="126">
        <f>PřF!G38</f>
        <v>0</v>
      </c>
      <c r="H38" s="14">
        <f>PdF!G38</f>
        <v>0</v>
      </c>
      <c r="I38" s="15">
        <f>FTK!G38</f>
        <v>0</v>
      </c>
      <c r="J38" s="126">
        <f>CMTF!G38</f>
        <v>0</v>
      </c>
      <c r="K38" s="126">
        <f>PF!G38</f>
        <v>0</v>
      </c>
      <c r="L38" s="256">
        <f t="shared" si="9"/>
        <v>0</v>
      </c>
      <c r="M38" s="267">
        <f>RUP!G38</f>
        <v>0</v>
      </c>
      <c r="N38" s="267">
        <f>KUP!G38</f>
        <v>0</v>
      </c>
      <c r="O38" s="272">
        <f>VUP!G38</f>
        <v>0</v>
      </c>
      <c r="P38" s="272">
        <f>CVT!G38</f>
        <v>0</v>
      </c>
      <c r="Q38" s="272">
        <f>PZ!G38</f>
        <v>0</v>
      </c>
      <c r="R38" s="272">
        <f>ASC!G38</f>
        <v>0</v>
      </c>
      <c r="S38" s="272">
        <f>VTP!G38</f>
        <v>0</v>
      </c>
      <c r="T38" s="269">
        <f>PS!G38</f>
        <v>0</v>
      </c>
      <c r="U38" s="285">
        <f t="shared" si="3"/>
        <v>0</v>
      </c>
      <c r="V38" s="127">
        <f>'CP'!G38</f>
        <v>0</v>
      </c>
      <c r="W38" s="45">
        <v>0</v>
      </c>
      <c r="X38" s="276">
        <v>0</v>
      </c>
      <c r="Y38" s="291">
        <f t="shared" si="4"/>
        <v>0</v>
      </c>
      <c r="Z38" s="291">
        <f t="shared" si="6"/>
        <v>0</v>
      </c>
    </row>
    <row r="39" spans="1:26" ht="12.75">
      <c r="A39" s="60">
        <v>8</v>
      </c>
      <c r="B39" s="63" t="s">
        <v>52</v>
      </c>
      <c r="C39" s="64" t="s">
        <v>32</v>
      </c>
      <c r="D39" s="14">
        <f>FZV!G39</f>
        <v>0</v>
      </c>
      <c r="E39" s="14">
        <f>LF!G39</f>
        <v>0</v>
      </c>
      <c r="F39" s="14">
        <f>'FF'!G39</f>
        <v>0</v>
      </c>
      <c r="G39" s="126">
        <f>PřF!G39</f>
        <v>0</v>
      </c>
      <c r="H39" s="14">
        <f>PdF!G39</f>
        <v>0</v>
      </c>
      <c r="I39" s="15">
        <f>FTK!G39</f>
        <v>0</v>
      </c>
      <c r="J39" s="126">
        <f>CMTF!G39</f>
        <v>0</v>
      </c>
      <c r="K39" s="126">
        <f>PF!G39</f>
        <v>0</v>
      </c>
      <c r="L39" s="256">
        <f t="shared" si="9"/>
        <v>0</v>
      </c>
      <c r="M39" s="267">
        <f>RUP!G39</f>
        <v>0</v>
      </c>
      <c r="N39" s="267">
        <f>KUP!G39</f>
        <v>0</v>
      </c>
      <c r="O39" s="272">
        <f>VUP!G39</f>
        <v>0</v>
      </c>
      <c r="P39" s="272">
        <f>CVT!G39</f>
        <v>0</v>
      </c>
      <c r="Q39" s="272">
        <f>PZ!G39</f>
        <v>0</v>
      </c>
      <c r="R39" s="272">
        <f>ASC!G39</f>
        <v>0</v>
      </c>
      <c r="S39" s="272">
        <f>VTP!G39</f>
        <v>0</v>
      </c>
      <c r="T39" s="269">
        <f>PS!G39</f>
        <v>0</v>
      </c>
      <c r="U39" s="286">
        <f t="shared" si="3"/>
        <v>0</v>
      </c>
      <c r="V39" s="127">
        <f>'CP'!G39</f>
        <v>0</v>
      </c>
      <c r="W39" s="275">
        <v>0</v>
      </c>
      <c r="X39" s="315">
        <v>0</v>
      </c>
      <c r="Y39" s="294">
        <f t="shared" si="4"/>
        <v>0</v>
      </c>
      <c r="Z39" s="294">
        <f t="shared" si="6"/>
        <v>0</v>
      </c>
    </row>
    <row r="40" spans="1:26" ht="12.75">
      <c r="A40" s="60">
        <f t="shared" si="5"/>
        <v>9</v>
      </c>
      <c r="B40" s="63" t="s">
        <v>53</v>
      </c>
      <c r="C40" s="64" t="s">
        <v>54</v>
      </c>
      <c r="D40" s="14">
        <f>FZV!G40</f>
        <v>0</v>
      </c>
      <c r="E40" s="14">
        <f>LF!G40</f>
        <v>0</v>
      </c>
      <c r="F40" s="14">
        <f>'FF'!G40</f>
        <v>0</v>
      </c>
      <c r="G40" s="126">
        <f>PřF!G40</f>
        <v>0</v>
      </c>
      <c r="H40" s="14">
        <f>PdF!G40</f>
        <v>0</v>
      </c>
      <c r="I40" s="15">
        <f>FTK!G40</f>
        <v>0</v>
      </c>
      <c r="J40" s="126">
        <f>CMTF!G40</f>
        <v>0</v>
      </c>
      <c r="K40" s="126">
        <f>PF!G40</f>
        <v>0</v>
      </c>
      <c r="L40" s="256">
        <f t="shared" si="9"/>
        <v>0</v>
      </c>
      <c r="M40" s="267">
        <f>RUP!G40</f>
        <v>0</v>
      </c>
      <c r="N40" s="267">
        <f>KUP!G40</f>
        <v>0</v>
      </c>
      <c r="O40" s="272">
        <f>VUP!G40</f>
        <v>0</v>
      </c>
      <c r="P40" s="272">
        <f>CVT!G40</f>
        <v>0</v>
      </c>
      <c r="Q40" s="272">
        <f>PZ!G40</f>
        <v>0</v>
      </c>
      <c r="R40" s="272">
        <f>ASC!G40</f>
        <v>0</v>
      </c>
      <c r="S40" s="272">
        <f>VTP!G40</f>
        <v>0</v>
      </c>
      <c r="T40" s="269">
        <f>PS!G40</f>
        <v>0</v>
      </c>
      <c r="U40" s="286">
        <f t="shared" si="3"/>
        <v>0</v>
      </c>
      <c r="V40" s="127">
        <f>'CP'!G40</f>
        <v>0</v>
      </c>
      <c r="W40" s="288">
        <v>0</v>
      </c>
      <c r="X40" s="316">
        <v>0</v>
      </c>
      <c r="Y40" s="294">
        <f t="shared" si="4"/>
        <v>0</v>
      </c>
      <c r="Z40" s="294">
        <f t="shared" si="6"/>
        <v>0</v>
      </c>
    </row>
    <row r="41" spans="1:26" ht="12.75">
      <c r="A41" s="60">
        <f t="shared" si="5"/>
        <v>10</v>
      </c>
      <c r="B41" s="63" t="s">
        <v>55</v>
      </c>
      <c r="C41" s="64" t="s">
        <v>260</v>
      </c>
      <c r="D41" s="14">
        <f>FZV!G41</f>
        <v>0</v>
      </c>
      <c r="E41" s="14">
        <f>LF!G41</f>
        <v>0</v>
      </c>
      <c r="F41" s="14">
        <f>'FF'!G41</f>
        <v>0</v>
      </c>
      <c r="G41" s="126">
        <f>PřF!G41</f>
        <v>0</v>
      </c>
      <c r="H41" s="14">
        <f>PdF!G41</f>
        <v>0</v>
      </c>
      <c r="I41" s="15">
        <f>FTK!G41</f>
        <v>0</v>
      </c>
      <c r="J41" s="126">
        <f>CMTF!G41</f>
        <v>0</v>
      </c>
      <c r="K41" s="126">
        <f>PF!G41</f>
        <v>0</v>
      </c>
      <c r="L41" s="256">
        <f t="shared" si="9"/>
        <v>0</v>
      </c>
      <c r="M41" s="267">
        <f>RUP!G41</f>
        <v>0</v>
      </c>
      <c r="N41" s="267">
        <f>KUP!G41</f>
        <v>0</v>
      </c>
      <c r="O41" s="272">
        <f>VUP!G41</f>
        <v>0</v>
      </c>
      <c r="P41" s="272">
        <f>CVT!G41</f>
        <v>0</v>
      </c>
      <c r="Q41" s="272">
        <f>PZ!G41</f>
        <v>0</v>
      </c>
      <c r="R41" s="272">
        <f>ASC!G41</f>
        <v>0</v>
      </c>
      <c r="S41" s="272">
        <f>VTP!G41</f>
        <v>0</v>
      </c>
      <c r="T41" s="269">
        <f>PS!G41</f>
        <v>0</v>
      </c>
      <c r="U41" s="287">
        <f aca="true" t="shared" si="10" ref="U41:U46">SUM(M41:T41)</f>
        <v>0</v>
      </c>
      <c r="V41" s="127">
        <f>'CP'!G41</f>
        <v>0</v>
      </c>
      <c r="W41" s="45">
        <v>0</v>
      </c>
      <c r="X41" s="276">
        <v>0</v>
      </c>
      <c r="Y41" s="294">
        <f t="shared" si="4"/>
        <v>0</v>
      </c>
      <c r="Z41" s="304">
        <f t="shared" si="6"/>
        <v>0</v>
      </c>
    </row>
    <row r="42" spans="1:26" ht="12.75">
      <c r="A42" s="60">
        <v>11</v>
      </c>
      <c r="B42" s="63" t="s">
        <v>56</v>
      </c>
      <c r="C42" s="64" t="s">
        <v>57</v>
      </c>
      <c r="D42" s="14">
        <f>FZV!G42</f>
        <v>0</v>
      </c>
      <c r="E42" s="14">
        <f>LF!G42</f>
        <v>0</v>
      </c>
      <c r="F42" s="14">
        <f>'FF'!G42</f>
        <v>0</v>
      </c>
      <c r="G42" s="126">
        <f>PřF!G42</f>
        <v>0</v>
      </c>
      <c r="H42" s="14">
        <f>PdF!G42</f>
        <v>0</v>
      </c>
      <c r="I42" s="15">
        <f>FTK!G42</f>
        <v>0</v>
      </c>
      <c r="J42" s="126">
        <f>CMTF!G42</f>
        <v>0</v>
      </c>
      <c r="K42" s="126">
        <f>PF!G42</f>
        <v>0</v>
      </c>
      <c r="L42" s="256">
        <f t="shared" si="9"/>
        <v>0</v>
      </c>
      <c r="M42" s="267">
        <f>RUP!G42</f>
        <v>0</v>
      </c>
      <c r="N42" s="267">
        <f>KUP!G42</f>
        <v>0</v>
      </c>
      <c r="O42" s="272">
        <f>VUP!G42</f>
        <v>0</v>
      </c>
      <c r="P42" s="272">
        <f>CVT!G42</f>
        <v>0</v>
      </c>
      <c r="Q42" s="272">
        <f>PZ!G42</f>
        <v>0</v>
      </c>
      <c r="R42" s="272">
        <f>ASC!G42</f>
        <v>0</v>
      </c>
      <c r="S42" s="272">
        <f>VTP!G42</f>
        <v>0</v>
      </c>
      <c r="T42" s="269">
        <f>PS!G42</f>
        <v>0</v>
      </c>
      <c r="U42" s="285">
        <f t="shared" si="10"/>
        <v>0</v>
      </c>
      <c r="V42" s="127">
        <f>'CP'!G42</f>
        <v>0</v>
      </c>
      <c r="W42" s="289">
        <v>0</v>
      </c>
      <c r="X42" s="46">
        <v>0</v>
      </c>
      <c r="Y42" s="294">
        <f>SUM(U42+V42+X42)</f>
        <v>0</v>
      </c>
      <c r="Z42" s="293">
        <f t="shared" si="6"/>
        <v>0</v>
      </c>
    </row>
    <row r="43" spans="1:26" ht="12.75">
      <c r="A43" s="60">
        <f t="shared" si="5"/>
        <v>12</v>
      </c>
      <c r="B43" s="63" t="s">
        <v>58</v>
      </c>
      <c r="C43" s="64" t="s">
        <v>59</v>
      </c>
      <c r="D43" s="14">
        <f>FZV!G43</f>
        <v>509</v>
      </c>
      <c r="E43" s="14">
        <f>LF!G43</f>
        <v>76647</v>
      </c>
      <c r="F43" s="14">
        <f>'FF'!G43</f>
        <v>49739</v>
      </c>
      <c r="G43" s="126">
        <f>PřF!G43</f>
        <v>158521</v>
      </c>
      <c r="H43" s="14">
        <f>PdF!G43</f>
        <v>10227</v>
      </c>
      <c r="I43" s="15">
        <f>FTK!G43</f>
        <v>10667</v>
      </c>
      <c r="J43" s="126">
        <f>CMTF!G43</f>
        <v>11693</v>
      </c>
      <c r="K43" s="126">
        <f>PF!G43</f>
        <v>10030</v>
      </c>
      <c r="L43" s="256">
        <f t="shared" si="9"/>
        <v>328033</v>
      </c>
      <c r="M43" s="267">
        <f>RUP!G43</f>
        <v>11276.5</v>
      </c>
      <c r="N43" s="267">
        <f>KUP!G43</f>
        <v>7003</v>
      </c>
      <c r="O43" s="272">
        <f>VUP!G43</f>
        <v>0</v>
      </c>
      <c r="P43" s="272">
        <f>CVT!G43</f>
        <v>5770</v>
      </c>
      <c r="Q43" s="272">
        <f>PZ!G43</f>
        <v>0</v>
      </c>
      <c r="R43" s="272">
        <f>ASC!G43</f>
        <v>0</v>
      </c>
      <c r="S43" s="272">
        <f>VTP!G43</f>
        <v>0</v>
      </c>
      <c r="T43" s="269">
        <f>PS!G43</f>
        <v>272</v>
      </c>
      <c r="U43" s="285">
        <f t="shared" si="10"/>
        <v>24321.5</v>
      </c>
      <c r="V43" s="127">
        <f>'CP'!G43</f>
        <v>20000</v>
      </c>
      <c r="W43" s="289">
        <v>0</v>
      </c>
      <c r="X43" s="46">
        <v>0</v>
      </c>
      <c r="Y43" s="294">
        <f>SUM(U43+V43+X43)</f>
        <v>44321.5</v>
      </c>
      <c r="Z43" s="293">
        <f t="shared" si="6"/>
        <v>372354.5</v>
      </c>
    </row>
    <row r="44" spans="1:26" ht="12.75">
      <c r="A44" s="60">
        <f t="shared" si="5"/>
        <v>13</v>
      </c>
      <c r="B44" s="63" t="s">
        <v>60</v>
      </c>
      <c r="C44" s="64" t="s">
        <v>61</v>
      </c>
      <c r="D44" s="14">
        <f>FZV!G44</f>
        <v>0</v>
      </c>
      <c r="E44" s="14">
        <f>LF!G44</f>
        <v>0</v>
      </c>
      <c r="F44" s="14">
        <f>'FF'!G44</f>
        <v>0</v>
      </c>
      <c r="G44" s="126">
        <f>PřF!G44</f>
        <v>0</v>
      </c>
      <c r="H44" s="14">
        <f>PdF!G44</f>
        <v>0</v>
      </c>
      <c r="I44" s="15">
        <f>FTK!G44</f>
        <v>0</v>
      </c>
      <c r="J44" s="126">
        <f>CMTF!G44</f>
        <v>0</v>
      </c>
      <c r="K44" s="126">
        <f>PF!G44</f>
        <v>0</v>
      </c>
      <c r="L44" s="256">
        <f t="shared" si="9"/>
        <v>0</v>
      </c>
      <c r="M44" s="267">
        <f>RUP!G44</f>
        <v>0</v>
      </c>
      <c r="N44" s="267">
        <f>KUP!G44</f>
        <v>0</v>
      </c>
      <c r="O44" s="272">
        <f>VUP!G44</f>
        <v>0</v>
      </c>
      <c r="P44" s="272">
        <f>CVT!G44</f>
        <v>0</v>
      </c>
      <c r="Q44" s="272">
        <f>PZ!G44</f>
        <v>0</v>
      </c>
      <c r="R44" s="272">
        <f>ASC!G44</f>
        <v>0</v>
      </c>
      <c r="S44" s="272">
        <f>VTP!G44</f>
        <v>0</v>
      </c>
      <c r="T44" s="269">
        <f>PS!G44</f>
        <v>0</v>
      </c>
      <c r="U44" s="285">
        <f t="shared" si="10"/>
        <v>0</v>
      </c>
      <c r="V44" s="127">
        <f>'CP'!G44</f>
        <v>0</v>
      </c>
      <c r="W44" s="289">
        <v>0</v>
      </c>
      <c r="X44" s="46">
        <v>0</v>
      </c>
      <c r="Y44" s="294">
        <f>SUM(U44+V44+X44)</f>
        <v>0</v>
      </c>
      <c r="Z44" s="293">
        <f t="shared" si="6"/>
        <v>0</v>
      </c>
    </row>
    <row r="45" spans="1:26" ht="13.5" thickBot="1">
      <c r="A45" s="165">
        <f t="shared" si="5"/>
        <v>14</v>
      </c>
      <c r="B45" s="72">
        <v>720</v>
      </c>
      <c r="C45" s="174" t="s">
        <v>100</v>
      </c>
      <c r="D45" s="14">
        <f>FZV!G45</f>
        <v>0</v>
      </c>
      <c r="E45" s="14">
        <f>LF!G45</f>
        <v>0</v>
      </c>
      <c r="F45" s="14">
        <f>'FF'!G45</f>
        <v>0</v>
      </c>
      <c r="G45" s="126">
        <f>PřF!G45</f>
        <v>0</v>
      </c>
      <c r="H45" s="14">
        <f>PdF!G45</f>
        <v>0</v>
      </c>
      <c r="I45" s="15">
        <f>FTK!G45</f>
        <v>0</v>
      </c>
      <c r="J45" s="126">
        <f>CMTF!G45</f>
        <v>0</v>
      </c>
      <c r="K45" s="125">
        <f>PF!E45</f>
        <v>0</v>
      </c>
      <c r="L45" s="296">
        <f t="shared" si="9"/>
        <v>0</v>
      </c>
      <c r="M45" s="267">
        <f>RUP!G45</f>
        <v>0</v>
      </c>
      <c r="N45" s="267">
        <f>KUP!G45</f>
        <v>0</v>
      </c>
      <c r="O45" s="272">
        <f>VUP!G45</f>
        <v>0</v>
      </c>
      <c r="P45" s="272">
        <f>CVT!G45</f>
        <v>0</v>
      </c>
      <c r="Q45" s="272">
        <f>PZ!G45</f>
        <v>0</v>
      </c>
      <c r="R45" s="272">
        <f>ASC!G45</f>
        <v>0</v>
      </c>
      <c r="S45" s="272">
        <f>VTP!G45</f>
        <v>0</v>
      </c>
      <c r="T45" s="269">
        <f>PS!G45</f>
        <v>0</v>
      </c>
      <c r="U45" s="286">
        <f t="shared" si="10"/>
        <v>0</v>
      </c>
      <c r="V45" s="127">
        <f>'CP'!G45</f>
        <v>0</v>
      </c>
      <c r="W45" s="297">
        <v>0</v>
      </c>
      <c r="X45" s="318">
        <v>0</v>
      </c>
      <c r="Y45" s="295">
        <f>SUM(U45+V45+X45)</f>
        <v>0</v>
      </c>
      <c r="Z45" s="319">
        <f t="shared" si="6"/>
        <v>0</v>
      </c>
    </row>
    <row r="46" spans="1:26" ht="13.5" thickBot="1">
      <c r="A46" s="176">
        <f t="shared" si="5"/>
        <v>15</v>
      </c>
      <c r="B46" s="268" t="s">
        <v>62</v>
      </c>
      <c r="C46" s="257"/>
      <c r="D46" s="298">
        <f aca="true" t="shared" si="11" ref="D46:K46">D31-D9</f>
        <v>0</v>
      </c>
      <c r="E46" s="299">
        <f t="shared" si="11"/>
        <v>0</v>
      </c>
      <c r="F46" s="299">
        <f t="shared" si="11"/>
        <v>0</v>
      </c>
      <c r="G46" s="299">
        <f t="shared" si="11"/>
        <v>0</v>
      </c>
      <c r="H46" s="299">
        <f t="shared" si="11"/>
        <v>0</v>
      </c>
      <c r="I46" s="299">
        <f t="shared" si="11"/>
        <v>0</v>
      </c>
      <c r="J46" s="299">
        <f t="shared" si="11"/>
        <v>0</v>
      </c>
      <c r="K46" s="299">
        <f t="shared" si="11"/>
        <v>0</v>
      </c>
      <c r="L46" s="300">
        <f t="shared" si="9"/>
        <v>0</v>
      </c>
      <c r="M46" s="299">
        <f aca="true" t="shared" si="12" ref="M46:T46">M31-M9</f>
        <v>0</v>
      </c>
      <c r="N46" s="299">
        <f t="shared" si="12"/>
        <v>0</v>
      </c>
      <c r="O46" s="299">
        <f t="shared" si="12"/>
        <v>0</v>
      </c>
      <c r="P46" s="299">
        <f t="shared" si="12"/>
        <v>0</v>
      </c>
      <c r="Q46" s="299">
        <f t="shared" si="12"/>
        <v>0</v>
      </c>
      <c r="R46" s="299">
        <f t="shared" si="12"/>
        <v>0</v>
      </c>
      <c r="S46" s="299">
        <f t="shared" si="12"/>
        <v>0</v>
      </c>
      <c r="T46" s="299">
        <f t="shared" si="12"/>
        <v>0</v>
      </c>
      <c r="U46" s="301">
        <f t="shared" si="10"/>
        <v>0</v>
      </c>
      <c r="V46" s="301">
        <f>SUM(N46:U46)</f>
        <v>0</v>
      </c>
      <c r="W46" s="301">
        <f>SUM(O46:V46)</f>
        <v>0</v>
      </c>
      <c r="X46" s="301">
        <f>SUM(P46:W46)</f>
        <v>0</v>
      </c>
      <c r="Y46" s="303">
        <f>SUM(U46+V46+X46)</f>
        <v>0</v>
      </c>
      <c r="Z46" s="302">
        <f t="shared" si="6"/>
        <v>0</v>
      </c>
    </row>
    <row r="47" spans="3:25" ht="12.75">
      <c r="C47" s="50"/>
      <c r="E47" s="48"/>
      <c r="G47" s="48"/>
      <c r="O47" s="121"/>
      <c r="V47" s="2"/>
      <c r="W47" s="2"/>
      <c r="Y47" s="2"/>
    </row>
    <row r="48" spans="3:26" ht="12.75">
      <c r="C48" s="50"/>
      <c r="E48" s="48"/>
      <c r="G48" s="48"/>
      <c r="I48" s="48"/>
      <c r="K48" s="48"/>
      <c r="L48" s="356"/>
      <c r="O48" s="121"/>
      <c r="U48" s="357"/>
      <c r="Y48" s="2"/>
      <c r="Z48" s="2"/>
    </row>
    <row r="49" spans="3:12" ht="12.75">
      <c r="C49" s="50"/>
      <c r="L49" s="12"/>
    </row>
    <row r="50" spans="3:26" ht="12.75">
      <c r="C50" s="50"/>
      <c r="Z50" s="2"/>
    </row>
    <row r="51" spans="3:9" ht="12.75">
      <c r="C51" s="50"/>
      <c r="I51" s="2"/>
    </row>
    <row r="52" spans="3:9" ht="12.75">
      <c r="C52" s="50"/>
      <c r="I52" s="2"/>
    </row>
    <row r="53" spans="9:26" ht="12.75">
      <c r="I53" s="2"/>
      <c r="W53" s="2"/>
      <c r="Y53" s="18"/>
      <c r="Z53" s="2"/>
    </row>
    <row r="54" spans="17:26" ht="12.75">
      <c r="Q54" s="2"/>
      <c r="S54" s="2"/>
      <c r="W54" s="2"/>
      <c r="Y54" s="18"/>
      <c r="Z54" s="2"/>
    </row>
    <row r="55" spans="17:26" ht="12.75">
      <c r="Q55" s="2"/>
      <c r="W55" s="2"/>
      <c r="Z55" s="2"/>
    </row>
    <row r="57" ht="12.75">
      <c r="W57" s="2"/>
    </row>
    <row r="59" spans="17:23" ht="12.75">
      <c r="Q59" s="2"/>
      <c r="W59" s="2"/>
    </row>
    <row r="60" ht="12.75">
      <c r="V60" s="18"/>
    </row>
    <row r="61" ht="12.75">
      <c r="W61" s="2"/>
    </row>
  </sheetData>
  <sheetProtection/>
  <mergeCells count="6">
    <mergeCell ref="A6:A7"/>
    <mergeCell ref="B6:B7"/>
    <mergeCell ref="C6:C7"/>
    <mergeCell ref="D6:K7"/>
    <mergeCell ref="M6:T7"/>
    <mergeCell ref="V6:X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R46"/>
  <sheetViews>
    <sheetView zoomScalePageLayoutView="0" workbookViewId="0" topLeftCell="A1">
      <selection activeCell="N15" sqref="N15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4.14062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7109375" style="52" customWidth="1"/>
    <col min="10" max="10" width="10.140625" style="52" customWidth="1"/>
    <col min="11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 t="s">
        <v>251</v>
      </c>
      <c r="D2" s="47"/>
      <c r="F2" s="180"/>
      <c r="G2" s="53"/>
    </row>
    <row r="3" spans="1:18" ht="13.5" customHeight="1">
      <c r="A3" s="51"/>
      <c r="C3" s="53"/>
      <c r="D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335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5" t="s">
        <v>0</v>
      </c>
      <c r="F6" s="436"/>
      <c r="G6" s="56" t="s">
        <v>232</v>
      </c>
      <c r="H6" s="55" t="s">
        <v>341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59"/>
      <c r="E7" s="381" t="s">
        <v>334</v>
      </c>
      <c r="F7" s="57" t="s">
        <v>4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4332</v>
      </c>
      <c r="E9" s="377">
        <f>SUM(E10:E30)</f>
        <v>4332</v>
      </c>
      <c r="F9" s="153">
        <f>SUM(F10:F30)</f>
        <v>0</v>
      </c>
      <c r="G9" s="154">
        <f>SUM(G10:G30)</f>
        <v>0</v>
      </c>
      <c r="H9" s="155">
        <f>SUM(H10:H30)</f>
        <v>0</v>
      </c>
      <c r="I9" s="156">
        <f>SUM(I10:I30)</f>
        <v>4332</v>
      </c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475</v>
      </c>
      <c r="E10" s="376">
        <v>475</v>
      </c>
      <c r="F10" s="161">
        <v>0</v>
      </c>
      <c r="G10" s="162">
        <v>0</v>
      </c>
      <c r="H10" s="163">
        <v>0</v>
      </c>
      <c r="I10" s="164">
        <f aca="true" t="shared" si="1" ref="I10:I45">E10+F10+G10+H10</f>
        <v>475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90</v>
      </c>
      <c r="E11" s="403">
        <v>90</v>
      </c>
      <c r="F11" s="66">
        <v>0</v>
      </c>
      <c r="G11" s="124">
        <v>0</v>
      </c>
      <c r="H11" s="61">
        <v>0</v>
      </c>
      <c r="I11" s="62">
        <f t="shared" si="1"/>
        <v>90</v>
      </c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0</v>
      </c>
      <c r="E12" s="403">
        <v>0</v>
      </c>
      <c r="F12" s="66">
        <v>0</v>
      </c>
      <c r="G12" s="124">
        <v>0</v>
      </c>
      <c r="H12" s="61">
        <v>0</v>
      </c>
      <c r="I12" s="62">
        <f t="shared" si="1"/>
        <v>0</v>
      </c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0</v>
      </c>
      <c r="E13" s="403">
        <v>0</v>
      </c>
      <c r="F13" s="66">
        <v>0</v>
      </c>
      <c r="G13" s="124">
        <v>0</v>
      </c>
      <c r="H13" s="61">
        <v>0</v>
      </c>
      <c r="I13" s="62">
        <f t="shared" si="1"/>
        <v>0</v>
      </c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120</v>
      </c>
      <c r="E14" s="403">
        <v>120</v>
      </c>
      <c r="F14" s="66">
        <v>0</v>
      </c>
      <c r="G14" s="124">
        <v>0</v>
      </c>
      <c r="H14" s="61">
        <v>0</v>
      </c>
      <c r="I14" s="62">
        <f t="shared" si="1"/>
        <v>120</v>
      </c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0</v>
      </c>
      <c r="E15" s="403">
        <v>0</v>
      </c>
      <c r="F15" s="66">
        <v>0</v>
      </c>
      <c r="G15" s="124">
        <v>0</v>
      </c>
      <c r="H15" s="61">
        <v>0</v>
      </c>
      <c r="I15" s="62">
        <f t="shared" si="1"/>
        <v>0</v>
      </c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543</v>
      </c>
      <c r="E16" s="403">
        <v>543</v>
      </c>
      <c r="F16" s="66">
        <v>0</v>
      </c>
      <c r="G16" s="124">
        <v>0</v>
      </c>
      <c r="H16" s="61">
        <v>0</v>
      </c>
      <c r="I16" s="62">
        <f t="shared" si="1"/>
        <v>543</v>
      </c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1698</v>
      </c>
      <c r="E17" s="403">
        <v>1698</v>
      </c>
      <c r="F17" s="66">
        <v>0</v>
      </c>
      <c r="G17" s="124">
        <v>0</v>
      </c>
      <c r="H17" s="61">
        <v>0</v>
      </c>
      <c r="I17" s="62">
        <f t="shared" si="1"/>
        <v>1698</v>
      </c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406</v>
      </c>
      <c r="E18" s="404">
        <v>406</v>
      </c>
      <c r="F18" s="66">
        <v>0</v>
      </c>
      <c r="G18" s="124">
        <v>0</v>
      </c>
      <c r="H18" s="61">
        <v>0</v>
      </c>
      <c r="I18" s="62">
        <f t="shared" si="1"/>
        <v>406</v>
      </c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146</v>
      </c>
      <c r="E19" s="404">
        <v>146</v>
      </c>
      <c r="F19" s="66">
        <v>0</v>
      </c>
      <c r="G19" s="124">
        <v>0</v>
      </c>
      <c r="H19" s="61">
        <v>0</v>
      </c>
      <c r="I19" s="62">
        <f t="shared" si="1"/>
        <v>146</v>
      </c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0</v>
      </c>
      <c r="E20" s="404">
        <v>0</v>
      </c>
      <c r="F20" s="66">
        <v>0</v>
      </c>
      <c r="G20" s="124">
        <v>0</v>
      </c>
      <c r="H20" s="61">
        <v>0</v>
      </c>
      <c r="I20" s="62">
        <f t="shared" si="1"/>
        <v>0</v>
      </c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0</v>
      </c>
      <c r="E21" s="404">
        <v>0</v>
      </c>
      <c r="F21" s="66">
        <v>0</v>
      </c>
      <c r="G21" s="124">
        <v>0</v>
      </c>
      <c r="H21" s="61">
        <v>0</v>
      </c>
      <c r="I21" s="62">
        <f t="shared" si="1"/>
        <v>0</v>
      </c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0</v>
      </c>
      <c r="E22" s="403">
        <v>0</v>
      </c>
      <c r="F22" s="66">
        <v>0</v>
      </c>
      <c r="G22" s="124">
        <v>0</v>
      </c>
      <c r="H22" s="61">
        <v>0</v>
      </c>
      <c r="I22" s="62">
        <f t="shared" si="1"/>
        <v>0</v>
      </c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0</v>
      </c>
      <c r="E23" s="403">
        <v>0</v>
      </c>
      <c r="F23" s="66">
        <v>0</v>
      </c>
      <c r="G23" s="124">
        <v>0</v>
      </c>
      <c r="H23" s="61">
        <v>0</v>
      </c>
      <c r="I23" s="62">
        <f t="shared" si="1"/>
        <v>0</v>
      </c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0</v>
      </c>
      <c r="E24" s="403">
        <v>0</v>
      </c>
      <c r="F24" s="66">
        <v>0</v>
      </c>
      <c r="G24" s="124">
        <v>0</v>
      </c>
      <c r="H24" s="61">
        <v>0</v>
      </c>
      <c r="I24" s="62">
        <f t="shared" si="1"/>
        <v>0</v>
      </c>
      <c r="L24" s="54"/>
      <c r="M24" s="54"/>
      <c r="N24" s="54"/>
      <c r="O24" s="54"/>
      <c r="P24" s="54"/>
      <c r="Q24" s="54"/>
      <c r="R24" s="54"/>
    </row>
    <row r="25" spans="1:9" ht="10.5">
      <c r="A25" s="390">
        <v>16</v>
      </c>
      <c r="B25" s="396" t="s">
        <v>64</v>
      </c>
      <c r="C25" s="392" t="s">
        <v>65</v>
      </c>
      <c r="D25" s="385">
        <f t="shared" si="0"/>
        <v>0</v>
      </c>
      <c r="E25" s="403">
        <v>0</v>
      </c>
      <c r="F25" s="66">
        <v>0</v>
      </c>
      <c r="G25" s="124">
        <v>0</v>
      </c>
      <c r="H25" s="61">
        <v>0</v>
      </c>
      <c r="I25" s="62">
        <f>SUM(E25:H25)</f>
        <v>0</v>
      </c>
    </row>
    <row r="26" spans="1:9" ht="10.5">
      <c r="A26" s="390">
        <v>17</v>
      </c>
      <c r="B26" s="396" t="s">
        <v>33</v>
      </c>
      <c r="C26" s="392" t="s">
        <v>34</v>
      </c>
      <c r="D26" s="385">
        <f t="shared" si="0"/>
        <v>854</v>
      </c>
      <c r="E26" s="406">
        <v>854</v>
      </c>
      <c r="F26" s="66">
        <v>0</v>
      </c>
      <c r="G26" s="124">
        <v>0</v>
      </c>
      <c r="H26" s="61">
        <v>0</v>
      </c>
      <c r="I26" s="62">
        <f t="shared" si="1"/>
        <v>854</v>
      </c>
    </row>
    <row r="27" spans="1:9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0</v>
      </c>
      <c r="E27" s="404">
        <v>0</v>
      </c>
      <c r="F27" s="66">
        <v>0</v>
      </c>
      <c r="G27" s="124">
        <v>0</v>
      </c>
      <c r="H27" s="61">
        <v>0</v>
      </c>
      <c r="I27" s="62">
        <f t="shared" si="1"/>
        <v>0</v>
      </c>
    </row>
    <row r="28" spans="1:9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403">
        <v>0</v>
      </c>
      <c r="F28" s="66">
        <v>0</v>
      </c>
      <c r="G28" s="124">
        <v>0</v>
      </c>
      <c r="H28" s="61">
        <v>0</v>
      </c>
      <c r="I28" s="62">
        <f t="shared" si="1"/>
        <v>0</v>
      </c>
    </row>
    <row r="29" spans="1:9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0</v>
      </c>
      <c r="E29" s="403">
        <v>0</v>
      </c>
      <c r="F29" s="66">
        <v>0</v>
      </c>
      <c r="G29" s="124">
        <v>0</v>
      </c>
      <c r="H29" s="61">
        <v>0</v>
      </c>
      <c r="I29" s="62">
        <f t="shared" si="1"/>
        <v>0</v>
      </c>
    </row>
    <row r="30" spans="1:9" ht="11.25" thickBot="1">
      <c r="A30" s="391">
        <v>21</v>
      </c>
      <c r="B30" s="398" t="s">
        <v>41</v>
      </c>
      <c r="C30" s="394" t="s">
        <v>42</v>
      </c>
      <c r="D30" s="386">
        <f t="shared" si="0"/>
        <v>0</v>
      </c>
      <c r="E30" s="405">
        <v>0</v>
      </c>
      <c r="F30" s="66">
        <v>0</v>
      </c>
      <c r="G30" s="124">
        <v>0</v>
      </c>
      <c r="H30" s="61">
        <v>0</v>
      </c>
      <c r="I30" s="171">
        <f t="shared" si="1"/>
        <v>0</v>
      </c>
    </row>
    <row r="31" spans="1:9" ht="11.25" thickBot="1">
      <c r="A31" s="172" t="s">
        <v>98</v>
      </c>
      <c r="B31" s="173" t="s">
        <v>43</v>
      </c>
      <c r="C31" s="373"/>
      <c r="D31" s="378">
        <f t="shared" si="0"/>
        <v>4332</v>
      </c>
      <c r="E31" s="377">
        <f>SUM(E32:E45)</f>
        <v>4332</v>
      </c>
      <c r="F31" s="153">
        <f>SUM(F32:F45)</f>
        <v>0</v>
      </c>
      <c r="G31" s="154">
        <f>SUM(G32:G45)</f>
        <v>0</v>
      </c>
      <c r="H31" s="155">
        <f>SUM(H32:H45)</f>
        <v>0</v>
      </c>
      <c r="I31" s="154">
        <f t="shared" si="1"/>
        <v>4332</v>
      </c>
    </row>
    <row r="32" spans="1:9" ht="10.5">
      <c r="A32" s="389">
        <v>1</v>
      </c>
      <c r="B32" s="395" t="s">
        <v>44</v>
      </c>
      <c r="C32" s="372" t="s">
        <v>45</v>
      </c>
      <c r="D32" s="384">
        <f t="shared" si="0"/>
        <v>0</v>
      </c>
      <c r="E32" s="376">
        <v>0</v>
      </c>
      <c r="F32" s="66">
        <v>0</v>
      </c>
      <c r="G32" s="124">
        <v>0</v>
      </c>
      <c r="H32" s="61">
        <v>0</v>
      </c>
      <c r="I32" s="164">
        <f t="shared" si="1"/>
        <v>0</v>
      </c>
    </row>
    <row r="33" spans="1:9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0</v>
      </c>
      <c r="E33" s="403">
        <v>0</v>
      </c>
      <c r="F33" s="66">
        <v>0</v>
      </c>
      <c r="G33" s="124">
        <v>0</v>
      </c>
      <c r="H33" s="61">
        <v>0</v>
      </c>
      <c r="I33" s="62">
        <f t="shared" si="1"/>
        <v>0</v>
      </c>
    </row>
    <row r="34" spans="1:9" ht="10.5">
      <c r="A34" s="390">
        <v>3</v>
      </c>
      <c r="B34" s="396" t="s">
        <v>48</v>
      </c>
      <c r="C34" s="392" t="s">
        <v>49</v>
      </c>
      <c r="D34" s="385">
        <f t="shared" si="0"/>
        <v>0</v>
      </c>
      <c r="E34" s="403">
        <v>0</v>
      </c>
      <c r="F34" s="66">
        <v>0</v>
      </c>
      <c r="G34" s="124">
        <v>0</v>
      </c>
      <c r="H34" s="61">
        <v>0</v>
      </c>
      <c r="I34" s="62">
        <f t="shared" si="1"/>
        <v>0</v>
      </c>
    </row>
    <row r="35" spans="1:9" ht="10.5">
      <c r="A35" s="390">
        <v>4</v>
      </c>
      <c r="B35" s="396" t="s">
        <v>254</v>
      </c>
      <c r="C35" s="392" t="s">
        <v>255</v>
      </c>
      <c r="D35" s="385">
        <f t="shared" si="0"/>
        <v>0</v>
      </c>
      <c r="E35" s="403">
        <v>0</v>
      </c>
      <c r="F35" s="66">
        <v>0</v>
      </c>
      <c r="G35" s="124">
        <v>0</v>
      </c>
      <c r="H35" s="61">
        <v>0</v>
      </c>
      <c r="I35" s="62">
        <f t="shared" si="1"/>
        <v>0</v>
      </c>
    </row>
    <row r="36" spans="1:9" ht="10.5">
      <c r="A36" s="390">
        <v>5</v>
      </c>
      <c r="B36" s="396" t="s">
        <v>50</v>
      </c>
      <c r="C36" s="392" t="s">
        <v>51</v>
      </c>
      <c r="D36" s="385">
        <f t="shared" si="0"/>
        <v>0</v>
      </c>
      <c r="E36" s="403">
        <v>0</v>
      </c>
      <c r="F36" s="66">
        <v>0</v>
      </c>
      <c r="G36" s="124">
        <v>0</v>
      </c>
      <c r="H36" s="61">
        <v>0</v>
      </c>
      <c r="I36" s="62">
        <f t="shared" si="1"/>
        <v>0</v>
      </c>
    </row>
    <row r="37" spans="1:9" ht="10.5">
      <c r="A37" s="390">
        <v>6</v>
      </c>
      <c r="B37" s="396" t="s">
        <v>161</v>
      </c>
      <c r="C37" s="392" t="s">
        <v>253</v>
      </c>
      <c r="D37" s="385">
        <f t="shared" si="0"/>
        <v>0</v>
      </c>
      <c r="E37" s="403">
        <v>0</v>
      </c>
      <c r="F37" s="66">
        <v>0</v>
      </c>
      <c r="G37" s="124">
        <v>0</v>
      </c>
      <c r="H37" s="61">
        <v>0</v>
      </c>
      <c r="I37" s="62">
        <f t="shared" si="1"/>
        <v>0</v>
      </c>
    </row>
    <row r="38" spans="1:9" ht="10.5">
      <c r="A38" s="390">
        <v>7</v>
      </c>
      <c r="B38" s="396" t="s">
        <v>263</v>
      </c>
      <c r="C38" s="399" t="s">
        <v>99</v>
      </c>
      <c r="D38" s="385">
        <f t="shared" si="0"/>
        <v>0</v>
      </c>
      <c r="E38" s="406">
        <v>0</v>
      </c>
      <c r="F38" s="66">
        <v>0</v>
      </c>
      <c r="G38" s="124">
        <v>0</v>
      </c>
      <c r="H38" s="61">
        <v>0</v>
      </c>
      <c r="I38" s="62">
        <f t="shared" si="1"/>
        <v>0</v>
      </c>
    </row>
    <row r="39" spans="1:9" ht="10.5">
      <c r="A39" s="390">
        <v>8</v>
      </c>
      <c r="B39" s="396" t="s">
        <v>52</v>
      </c>
      <c r="C39" s="392" t="s">
        <v>32</v>
      </c>
      <c r="D39" s="385">
        <f t="shared" si="0"/>
        <v>0</v>
      </c>
      <c r="E39" s="403">
        <v>0</v>
      </c>
      <c r="F39" s="66">
        <v>0</v>
      </c>
      <c r="G39" s="124">
        <v>0</v>
      </c>
      <c r="H39" s="61">
        <v>0</v>
      </c>
      <c r="I39" s="62">
        <f t="shared" si="1"/>
        <v>0</v>
      </c>
    </row>
    <row r="40" spans="1:9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0</v>
      </c>
      <c r="E40" s="403">
        <v>0</v>
      </c>
      <c r="F40" s="66">
        <v>0</v>
      </c>
      <c r="G40" s="124">
        <v>0</v>
      </c>
      <c r="H40" s="61">
        <v>0</v>
      </c>
      <c r="I40" s="62">
        <f t="shared" si="1"/>
        <v>0</v>
      </c>
    </row>
    <row r="41" spans="1:9" ht="10.5">
      <c r="A41" s="390">
        <f t="shared" si="2"/>
        <v>10</v>
      </c>
      <c r="B41" s="396" t="s">
        <v>55</v>
      </c>
      <c r="C41" s="392" t="s">
        <v>260</v>
      </c>
      <c r="D41" s="385">
        <f t="shared" si="0"/>
        <v>0</v>
      </c>
      <c r="E41" s="403">
        <v>0</v>
      </c>
      <c r="F41" s="66">
        <v>0</v>
      </c>
      <c r="G41" s="124">
        <v>0</v>
      </c>
      <c r="H41" s="61">
        <v>0</v>
      </c>
      <c r="I41" s="62">
        <f t="shared" si="1"/>
        <v>0</v>
      </c>
    </row>
    <row r="42" spans="1:9" ht="10.5">
      <c r="A42" s="390">
        <v>11</v>
      </c>
      <c r="B42" s="396" t="s">
        <v>56</v>
      </c>
      <c r="C42" s="392" t="s">
        <v>57</v>
      </c>
      <c r="D42" s="385">
        <f t="shared" si="0"/>
        <v>0</v>
      </c>
      <c r="E42" s="403">
        <v>0</v>
      </c>
      <c r="F42" s="66">
        <v>0</v>
      </c>
      <c r="G42" s="124">
        <v>0</v>
      </c>
      <c r="H42" s="61">
        <v>0</v>
      </c>
      <c r="I42" s="62">
        <f t="shared" si="1"/>
        <v>0</v>
      </c>
    </row>
    <row r="43" spans="1:9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0</v>
      </c>
      <c r="E43" s="403">
        <v>0</v>
      </c>
      <c r="F43" s="66">
        <v>0</v>
      </c>
      <c r="G43" s="124">
        <v>0</v>
      </c>
      <c r="H43" s="61">
        <v>0</v>
      </c>
      <c r="I43" s="62">
        <f t="shared" si="1"/>
        <v>0</v>
      </c>
    </row>
    <row r="44" spans="1:9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4332</v>
      </c>
      <c r="E44" s="407">
        <v>4332</v>
      </c>
      <c r="F44" s="66">
        <v>0</v>
      </c>
      <c r="G44" s="124">
        <v>0</v>
      </c>
      <c r="H44" s="61">
        <v>0</v>
      </c>
      <c r="I44" s="62">
        <f t="shared" si="1"/>
        <v>4332</v>
      </c>
    </row>
    <row r="45" spans="1:9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0</v>
      </c>
      <c r="E45" s="405">
        <v>0</v>
      </c>
      <c r="F45" s="66">
        <v>0</v>
      </c>
      <c r="G45" s="124">
        <v>0</v>
      </c>
      <c r="H45" s="61">
        <v>0</v>
      </c>
      <c r="I45" s="171">
        <f t="shared" si="1"/>
        <v>0</v>
      </c>
    </row>
    <row r="46" spans="1:9" ht="11.25" thickBot="1">
      <c r="A46" s="176">
        <f t="shared" si="2"/>
        <v>15</v>
      </c>
      <c r="B46" s="401" t="s">
        <v>62</v>
      </c>
      <c r="C46" s="374"/>
      <c r="D46" s="379">
        <f t="shared" si="0"/>
        <v>0</v>
      </c>
      <c r="E46" s="383">
        <f>E31-E9</f>
        <v>0</v>
      </c>
      <c r="F46" s="177">
        <f>F31-F9</f>
        <v>0</v>
      </c>
      <c r="G46" s="178">
        <f>G31-G9</f>
        <v>0</v>
      </c>
      <c r="H46" s="179">
        <f>H31-H9</f>
        <v>0</v>
      </c>
      <c r="I46" s="178">
        <f>I31-I9</f>
        <v>0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46"/>
  <sheetViews>
    <sheetView zoomScalePageLayoutView="0" workbookViewId="0" topLeftCell="A1">
      <selection activeCell="N36" sqref="N36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4.5742187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7109375" style="52" customWidth="1"/>
    <col min="10" max="10" width="10.140625" style="52" customWidth="1"/>
    <col min="11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 t="s">
        <v>301</v>
      </c>
      <c r="D2" s="47"/>
      <c r="F2" s="180"/>
      <c r="G2" s="53"/>
    </row>
    <row r="3" spans="1:18" ht="13.5" customHeight="1">
      <c r="A3" s="51"/>
      <c r="C3" s="53"/>
      <c r="D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69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5" t="s">
        <v>0</v>
      </c>
      <c r="F6" s="436"/>
      <c r="G6" s="56" t="s">
        <v>232</v>
      </c>
      <c r="H6" s="55" t="s">
        <v>342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59"/>
      <c r="E7" s="381" t="s">
        <v>233</v>
      </c>
      <c r="F7" s="57" t="s">
        <v>4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82524</v>
      </c>
      <c r="E9" s="377">
        <f>SUM(E10:E30)</f>
        <v>54734</v>
      </c>
      <c r="F9" s="153">
        <f>SUM(F10:F30)</f>
        <v>7790</v>
      </c>
      <c r="G9" s="154">
        <f>SUM(G10:G30)</f>
        <v>20000</v>
      </c>
      <c r="H9" s="155">
        <f>SUM(H10:H30)</f>
        <v>0</v>
      </c>
      <c r="I9" s="156">
        <f>SUM(I10:I30)</f>
        <v>82524</v>
      </c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7100</v>
      </c>
      <c r="E10" s="376">
        <v>4200</v>
      </c>
      <c r="F10" s="161">
        <v>1900</v>
      </c>
      <c r="G10" s="162">
        <v>1000</v>
      </c>
      <c r="H10" s="163">
        <v>0</v>
      </c>
      <c r="I10" s="164">
        <f aca="true" t="shared" si="1" ref="I10:I45">E10+F10+G10+H10</f>
        <v>7100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0</v>
      </c>
      <c r="E11" s="403">
        <v>0</v>
      </c>
      <c r="F11" s="66">
        <v>0</v>
      </c>
      <c r="G11" s="124">
        <v>0</v>
      </c>
      <c r="H11" s="61">
        <v>0</v>
      </c>
      <c r="I11" s="62">
        <f t="shared" si="1"/>
        <v>0</v>
      </c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0</v>
      </c>
      <c r="E12" s="403">
        <v>0</v>
      </c>
      <c r="F12" s="66">
        <v>0</v>
      </c>
      <c r="G12" s="124">
        <v>0</v>
      </c>
      <c r="H12" s="61">
        <v>0</v>
      </c>
      <c r="I12" s="62">
        <f t="shared" si="1"/>
        <v>0</v>
      </c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420</v>
      </c>
      <c r="E13" s="403">
        <v>270</v>
      </c>
      <c r="F13" s="66">
        <v>150</v>
      </c>
      <c r="G13" s="124">
        <v>0</v>
      </c>
      <c r="H13" s="61">
        <v>0</v>
      </c>
      <c r="I13" s="62">
        <f t="shared" si="1"/>
        <v>420</v>
      </c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330</v>
      </c>
      <c r="E14" s="403">
        <v>300</v>
      </c>
      <c r="F14" s="66">
        <v>30</v>
      </c>
      <c r="G14" s="124">
        <v>0</v>
      </c>
      <c r="H14" s="61">
        <v>0</v>
      </c>
      <c r="I14" s="62">
        <f t="shared" si="1"/>
        <v>330</v>
      </c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430</v>
      </c>
      <c r="E15" s="403">
        <v>0</v>
      </c>
      <c r="F15" s="66">
        <v>430</v>
      </c>
      <c r="G15" s="124">
        <v>0</v>
      </c>
      <c r="H15" s="61">
        <v>0</v>
      </c>
      <c r="I15" s="62">
        <f t="shared" si="1"/>
        <v>430</v>
      </c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24700</v>
      </c>
      <c r="E16" s="403">
        <v>5400</v>
      </c>
      <c r="F16" s="66">
        <v>1300</v>
      </c>
      <c r="G16" s="124">
        <v>18000</v>
      </c>
      <c r="H16" s="61">
        <v>0</v>
      </c>
      <c r="I16" s="62">
        <f t="shared" si="1"/>
        <v>24700</v>
      </c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9119</v>
      </c>
      <c r="E17" s="403">
        <v>8959</v>
      </c>
      <c r="F17" s="66">
        <v>160</v>
      </c>
      <c r="G17" s="124">
        <v>0</v>
      </c>
      <c r="H17" s="61">
        <v>0</v>
      </c>
      <c r="I17" s="62">
        <f t="shared" si="1"/>
        <v>9119</v>
      </c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2710</v>
      </c>
      <c r="E18" s="404">
        <v>2690</v>
      </c>
      <c r="F18" s="68">
        <v>20</v>
      </c>
      <c r="G18" s="124">
        <v>0</v>
      </c>
      <c r="H18" s="61">
        <v>0</v>
      </c>
      <c r="I18" s="62">
        <f t="shared" si="1"/>
        <v>2710</v>
      </c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0</v>
      </c>
      <c r="E19" s="404">
        <v>0</v>
      </c>
      <c r="F19" s="68">
        <v>0</v>
      </c>
      <c r="G19" s="124">
        <v>0</v>
      </c>
      <c r="H19" s="61">
        <v>0</v>
      </c>
      <c r="I19" s="62">
        <f t="shared" si="1"/>
        <v>0</v>
      </c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0</v>
      </c>
      <c r="E20" s="404">
        <v>0</v>
      </c>
      <c r="F20" s="68">
        <v>0</v>
      </c>
      <c r="G20" s="124">
        <v>0</v>
      </c>
      <c r="H20" s="61">
        <v>0</v>
      </c>
      <c r="I20" s="62">
        <f t="shared" si="1"/>
        <v>0</v>
      </c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0</v>
      </c>
      <c r="E21" s="404">
        <v>0</v>
      </c>
      <c r="F21" s="68">
        <v>0</v>
      </c>
      <c r="G21" s="124">
        <v>0</v>
      </c>
      <c r="H21" s="61">
        <v>0</v>
      </c>
      <c r="I21" s="62">
        <f t="shared" si="1"/>
        <v>0</v>
      </c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0</v>
      </c>
      <c r="E22" s="403">
        <v>0</v>
      </c>
      <c r="F22" s="66">
        <v>0</v>
      </c>
      <c r="G22" s="124">
        <v>0</v>
      </c>
      <c r="H22" s="61">
        <v>0</v>
      </c>
      <c r="I22" s="62">
        <f t="shared" si="1"/>
        <v>0</v>
      </c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60</v>
      </c>
      <c r="E23" s="403">
        <v>60</v>
      </c>
      <c r="F23" s="66">
        <v>0</v>
      </c>
      <c r="G23" s="124">
        <v>0</v>
      </c>
      <c r="H23" s="61">
        <v>0</v>
      </c>
      <c r="I23" s="62">
        <f t="shared" si="1"/>
        <v>60</v>
      </c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0</v>
      </c>
      <c r="E24" s="403">
        <v>0</v>
      </c>
      <c r="F24" s="66">
        <v>0</v>
      </c>
      <c r="G24" s="124">
        <v>0</v>
      </c>
      <c r="H24" s="61">
        <v>0</v>
      </c>
      <c r="I24" s="62">
        <f t="shared" si="1"/>
        <v>0</v>
      </c>
      <c r="L24" s="54"/>
      <c r="M24" s="54"/>
      <c r="N24" s="54"/>
      <c r="O24" s="54"/>
      <c r="P24" s="54"/>
      <c r="Q24" s="54"/>
      <c r="R24" s="54"/>
    </row>
    <row r="25" spans="1:9" ht="10.5">
      <c r="A25" s="390">
        <v>16</v>
      </c>
      <c r="B25" s="396" t="s">
        <v>64</v>
      </c>
      <c r="C25" s="392" t="s">
        <v>65</v>
      </c>
      <c r="D25" s="385">
        <f t="shared" si="0"/>
        <v>470</v>
      </c>
      <c r="E25" s="403">
        <v>450</v>
      </c>
      <c r="F25" s="66">
        <v>20</v>
      </c>
      <c r="G25" s="124">
        <v>0</v>
      </c>
      <c r="H25" s="61">
        <v>0</v>
      </c>
      <c r="I25" s="62">
        <f>SUM(E25:H25)</f>
        <v>470</v>
      </c>
    </row>
    <row r="26" spans="1:9" ht="10.5">
      <c r="A26" s="390">
        <v>17</v>
      </c>
      <c r="B26" s="396" t="s">
        <v>33</v>
      </c>
      <c r="C26" s="392" t="s">
        <v>34</v>
      </c>
      <c r="D26" s="385">
        <f t="shared" si="0"/>
        <v>10005</v>
      </c>
      <c r="E26" s="406">
        <v>5305</v>
      </c>
      <c r="F26" s="66">
        <v>3700</v>
      </c>
      <c r="G26" s="124">
        <v>1000</v>
      </c>
      <c r="H26" s="61">
        <v>0</v>
      </c>
      <c r="I26" s="62">
        <f t="shared" si="1"/>
        <v>10005</v>
      </c>
    </row>
    <row r="27" spans="1:9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25500</v>
      </c>
      <c r="E27" s="404">
        <v>25500</v>
      </c>
      <c r="F27" s="66">
        <v>0</v>
      </c>
      <c r="G27" s="124">
        <v>0</v>
      </c>
      <c r="H27" s="61">
        <v>0</v>
      </c>
      <c r="I27" s="62">
        <f t="shared" si="1"/>
        <v>25500</v>
      </c>
    </row>
    <row r="28" spans="1:9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403">
        <v>0</v>
      </c>
      <c r="F28" s="66">
        <v>0</v>
      </c>
      <c r="G28" s="124">
        <v>0</v>
      </c>
      <c r="H28" s="61">
        <v>0</v>
      </c>
      <c r="I28" s="62">
        <f t="shared" si="1"/>
        <v>0</v>
      </c>
    </row>
    <row r="29" spans="1:9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900</v>
      </c>
      <c r="E29" s="403">
        <v>900</v>
      </c>
      <c r="F29" s="66">
        <v>0</v>
      </c>
      <c r="G29" s="124">
        <v>0</v>
      </c>
      <c r="H29" s="61">
        <v>0</v>
      </c>
      <c r="I29" s="62">
        <f t="shared" si="1"/>
        <v>900</v>
      </c>
    </row>
    <row r="30" spans="1:9" ht="11.25" thickBot="1">
      <c r="A30" s="391">
        <v>21</v>
      </c>
      <c r="B30" s="398" t="s">
        <v>41</v>
      </c>
      <c r="C30" s="394" t="s">
        <v>42</v>
      </c>
      <c r="D30" s="386">
        <f t="shared" si="0"/>
        <v>780</v>
      </c>
      <c r="E30" s="405">
        <v>700</v>
      </c>
      <c r="F30" s="168">
        <v>80</v>
      </c>
      <c r="G30" s="169">
        <v>0</v>
      </c>
      <c r="H30" s="61">
        <v>0</v>
      </c>
      <c r="I30" s="171">
        <f t="shared" si="1"/>
        <v>780</v>
      </c>
    </row>
    <row r="31" spans="1:9" ht="11.25" thickBot="1">
      <c r="A31" s="172" t="s">
        <v>98</v>
      </c>
      <c r="B31" s="173" t="s">
        <v>43</v>
      </c>
      <c r="C31" s="373"/>
      <c r="D31" s="378">
        <f t="shared" si="0"/>
        <v>84084</v>
      </c>
      <c r="E31" s="377">
        <f>SUM(E32:E45)</f>
        <v>54734</v>
      </c>
      <c r="F31" s="153">
        <f>SUM(F32:F45)</f>
        <v>9350</v>
      </c>
      <c r="G31" s="154">
        <f>SUM(G32:G45)</f>
        <v>20000</v>
      </c>
      <c r="H31" s="155">
        <f>SUM(H32:H45)</f>
        <v>0</v>
      </c>
      <c r="I31" s="154">
        <f t="shared" si="1"/>
        <v>84084</v>
      </c>
    </row>
    <row r="32" spans="1:9" ht="10.5">
      <c r="A32" s="389">
        <v>1</v>
      </c>
      <c r="B32" s="395" t="s">
        <v>44</v>
      </c>
      <c r="C32" s="372" t="s">
        <v>45</v>
      </c>
      <c r="D32" s="384">
        <f t="shared" si="0"/>
        <v>0</v>
      </c>
      <c r="E32" s="376">
        <v>0</v>
      </c>
      <c r="F32" s="161">
        <v>0</v>
      </c>
      <c r="G32" s="162">
        <v>0</v>
      </c>
      <c r="H32" s="61">
        <v>0</v>
      </c>
      <c r="I32" s="164">
        <f t="shared" si="1"/>
        <v>0</v>
      </c>
    </row>
    <row r="33" spans="1:9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1500</v>
      </c>
      <c r="E33" s="403">
        <v>0</v>
      </c>
      <c r="F33" s="66">
        <v>1500</v>
      </c>
      <c r="G33" s="124">
        <v>0</v>
      </c>
      <c r="H33" s="61">
        <v>0</v>
      </c>
      <c r="I33" s="62">
        <f t="shared" si="1"/>
        <v>1500</v>
      </c>
    </row>
    <row r="34" spans="1:9" ht="10.5">
      <c r="A34" s="390">
        <v>3</v>
      </c>
      <c r="B34" s="396" t="s">
        <v>48</v>
      </c>
      <c r="C34" s="392" t="s">
        <v>49</v>
      </c>
      <c r="D34" s="385">
        <f t="shared" si="0"/>
        <v>0</v>
      </c>
      <c r="E34" s="403">
        <v>0</v>
      </c>
      <c r="F34" s="66">
        <v>0</v>
      </c>
      <c r="G34" s="124">
        <v>0</v>
      </c>
      <c r="H34" s="61">
        <v>0</v>
      </c>
      <c r="I34" s="62">
        <f t="shared" si="1"/>
        <v>0</v>
      </c>
    </row>
    <row r="35" spans="1:9" ht="10.5">
      <c r="A35" s="390">
        <v>4</v>
      </c>
      <c r="B35" s="396" t="s">
        <v>254</v>
      </c>
      <c r="C35" s="392" t="s">
        <v>255</v>
      </c>
      <c r="D35" s="385">
        <f t="shared" si="0"/>
        <v>0</v>
      </c>
      <c r="E35" s="403">
        <v>0</v>
      </c>
      <c r="F35" s="66">
        <v>0</v>
      </c>
      <c r="G35" s="124">
        <v>0</v>
      </c>
      <c r="H35" s="61">
        <v>0</v>
      </c>
      <c r="I35" s="62">
        <f t="shared" si="1"/>
        <v>0</v>
      </c>
    </row>
    <row r="36" spans="1:9" ht="10.5">
      <c r="A36" s="390">
        <v>5</v>
      </c>
      <c r="B36" s="396" t="s">
        <v>50</v>
      </c>
      <c r="C36" s="392" t="s">
        <v>51</v>
      </c>
      <c r="D36" s="385">
        <f t="shared" si="0"/>
        <v>0</v>
      </c>
      <c r="E36" s="403">
        <v>0</v>
      </c>
      <c r="F36" s="66">
        <v>0</v>
      </c>
      <c r="G36" s="124">
        <v>0</v>
      </c>
      <c r="H36" s="61">
        <v>0</v>
      </c>
      <c r="I36" s="62">
        <f t="shared" si="1"/>
        <v>0</v>
      </c>
    </row>
    <row r="37" spans="1:9" ht="10.5">
      <c r="A37" s="390">
        <v>6</v>
      </c>
      <c r="B37" s="396" t="s">
        <v>161</v>
      </c>
      <c r="C37" s="392" t="s">
        <v>253</v>
      </c>
      <c r="D37" s="385">
        <f t="shared" si="0"/>
        <v>0</v>
      </c>
      <c r="E37" s="403">
        <v>0</v>
      </c>
      <c r="F37" s="181">
        <v>0</v>
      </c>
      <c r="G37" s="124">
        <v>0</v>
      </c>
      <c r="H37" s="61">
        <v>0</v>
      </c>
      <c r="I37" s="62">
        <f t="shared" si="1"/>
        <v>0</v>
      </c>
    </row>
    <row r="38" spans="1:9" ht="10.5">
      <c r="A38" s="390">
        <v>7</v>
      </c>
      <c r="B38" s="396" t="s">
        <v>263</v>
      </c>
      <c r="C38" s="399" t="s">
        <v>99</v>
      </c>
      <c r="D38" s="385">
        <f t="shared" si="0"/>
        <v>0</v>
      </c>
      <c r="E38" s="406">
        <v>0</v>
      </c>
      <c r="F38" s="181">
        <v>0</v>
      </c>
      <c r="G38" s="124">
        <v>0</v>
      </c>
      <c r="H38" s="61">
        <v>0</v>
      </c>
      <c r="I38" s="62">
        <f t="shared" si="1"/>
        <v>0</v>
      </c>
    </row>
    <row r="39" spans="1:9" ht="10.5">
      <c r="A39" s="390">
        <v>8</v>
      </c>
      <c r="B39" s="396" t="s">
        <v>52</v>
      </c>
      <c r="C39" s="392" t="s">
        <v>32</v>
      </c>
      <c r="D39" s="385">
        <f t="shared" si="0"/>
        <v>4250</v>
      </c>
      <c r="E39" s="403">
        <v>0</v>
      </c>
      <c r="F39" s="181">
        <v>4250</v>
      </c>
      <c r="G39" s="124">
        <v>0</v>
      </c>
      <c r="H39" s="61">
        <v>0</v>
      </c>
      <c r="I39" s="62">
        <f t="shared" si="1"/>
        <v>4250</v>
      </c>
    </row>
    <row r="40" spans="1:9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0</v>
      </c>
      <c r="E40" s="403">
        <v>0</v>
      </c>
      <c r="F40" s="181">
        <v>0</v>
      </c>
      <c r="G40" s="124">
        <v>0</v>
      </c>
      <c r="H40" s="61">
        <v>0</v>
      </c>
      <c r="I40" s="62">
        <f t="shared" si="1"/>
        <v>0</v>
      </c>
    </row>
    <row r="41" spans="1:9" ht="10.5">
      <c r="A41" s="390">
        <f t="shared" si="2"/>
        <v>10</v>
      </c>
      <c r="B41" s="396" t="s">
        <v>55</v>
      </c>
      <c r="C41" s="392" t="s">
        <v>260</v>
      </c>
      <c r="D41" s="385">
        <f t="shared" si="0"/>
        <v>3000</v>
      </c>
      <c r="E41" s="403">
        <v>0</v>
      </c>
      <c r="F41" s="181">
        <v>3000</v>
      </c>
      <c r="G41" s="124">
        <v>0</v>
      </c>
      <c r="H41" s="61">
        <v>0</v>
      </c>
      <c r="I41" s="62">
        <f t="shared" si="1"/>
        <v>3000</v>
      </c>
    </row>
    <row r="42" spans="1:9" ht="10.5">
      <c r="A42" s="390">
        <v>11</v>
      </c>
      <c r="B42" s="396" t="s">
        <v>56</v>
      </c>
      <c r="C42" s="392" t="s">
        <v>57</v>
      </c>
      <c r="D42" s="385">
        <f t="shared" si="0"/>
        <v>200</v>
      </c>
      <c r="E42" s="403">
        <v>0</v>
      </c>
      <c r="F42" s="181">
        <v>200</v>
      </c>
      <c r="G42" s="124">
        <v>0</v>
      </c>
      <c r="H42" s="61">
        <v>0</v>
      </c>
      <c r="I42" s="62">
        <f t="shared" si="1"/>
        <v>200</v>
      </c>
    </row>
    <row r="43" spans="1:9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20000</v>
      </c>
      <c r="E43" s="403">
        <v>0</v>
      </c>
      <c r="F43" s="181">
        <v>0</v>
      </c>
      <c r="G43" s="124">
        <v>20000</v>
      </c>
      <c r="H43" s="61">
        <v>0</v>
      </c>
      <c r="I43" s="62">
        <f t="shared" si="1"/>
        <v>20000</v>
      </c>
    </row>
    <row r="44" spans="1:9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54434</v>
      </c>
      <c r="E44" s="407">
        <v>54434</v>
      </c>
      <c r="F44" s="71">
        <v>0</v>
      </c>
      <c r="G44" s="124">
        <v>0</v>
      </c>
      <c r="H44" s="61">
        <v>0</v>
      </c>
      <c r="I44" s="62">
        <f t="shared" si="1"/>
        <v>54434</v>
      </c>
    </row>
    <row r="45" spans="1:9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700</v>
      </c>
      <c r="E45" s="405">
        <v>300</v>
      </c>
      <c r="F45" s="168">
        <v>400</v>
      </c>
      <c r="G45" s="169">
        <v>0</v>
      </c>
      <c r="H45" s="61">
        <v>0</v>
      </c>
      <c r="I45" s="171">
        <f t="shared" si="1"/>
        <v>700</v>
      </c>
    </row>
    <row r="46" spans="1:9" ht="11.25" thickBot="1">
      <c r="A46" s="176">
        <f t="shared" si="2"/>
        <v>15</v>
      </c>
      <c r="B46" s="401" t="s">
        <v>62</v>
      </c>
      <c r="C46" s="374"/>
      <c r="D46" s="379">
        <f t="shared" si="0"/>
        <v>1560</v>
      </c>
      <c r="E46" s="383">
        <f>E31-E9</f>
        <v>0</v>
      </c>
      <c r="F46" s="177">
        <f>F31-F9</f>
        <v>1560</v>
      </c>
      <c r="G46" s="178">
        <f>G31-G9</f>
        <v>0</v>
      </c>
      <c r="H46" s="179">
        <f>H31-H9</f>
        <v>0</v>
      </c>
      <c r="I46" s="178">
        <f>I31-I9</f>
        <v>1560</v>
      </c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/>
  <pageMargins left="0.2755905511811024" right="0.1968503937007874" top="0.31496062992125984" bottom="0.31496062992125984" header="0.31496062992125984" footer="0.31496062992125984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6.140625" style="0" customWidth="1"/>
    <col min="2" max="2" width="49.00390625" style="0" customWidth="1"/>
    <col min="3" max="3" width="17.140625" style="0" customWidth="1"/>
    <col min="4" max="4" width="21.57421875" style="0" customWidth="1"/>
  </cols>
  <sheetData>
    <row r="1" spans="1:4" ht="15.75">
      <c r="A1" s="322"/>
      <c r="B1" s="323" t="s">
        <v>302</v>
      </c>
      <c r="C1" s="322"/>
      <c r="D1" s="322"/>
    </row>
    <row r="2" spans="1:5" ht="15.75" thickBot="1">
      <c r="A2" s="322"/>
      <c r="B2" s="322"/>
      <c r="C2" s="324" t="s">
        <v>66</v>
      </c>
      <c r="D2" s="322"/>
      <c r="E2" s="47"/>
    </row>
    <row r="3" spans="1:5" ht="13.5" thickBot="1">
      <c r="A3" s="325" t="s">
        <v>303</v>
      </c>
      <c r="B3" s="326" t="s">
        <v>304</v>
      </c>
      <c r="C3" s="327" t="s">
        <v>305</v>
      </c>
      <c r="D3" s="328" t="s">
        <v>306</v>
      </c>
      <c r="E3" s="47"/>
    </row>
    <row r="4" spans="1:4" ht="15">
      <c r="A4" s="329">
        <v>1</v>
      </c>
      <c r="B4" s="330" t="s">
        <v>307</v>
      </c>
      <c r="C4" s="331">
        <v>10000</v>
      </c>
      <c r="D4" s="332" t="s">
        <v>308</v>
      </c>
    </row>
    <row r="5" spans="1:6" ht="15">
      <c r="A5" s="333">
        <v>2</v>
      </c>
      <c r="B5" s="334" t="s">
        <v>7</v>
      </c>
      <c r="C5" s="335">
        <v>50</v>
      </c>
      <c r="D5" s="336" t="s">
        <v>308</v>
      </c>
      <c r="E5" s="337"/>
      <c r="F5" s="102"/>
    </row>
    <row r="6" spans="1:4" ht="15">
      <c r="A6" s="333">
        <v>3</v>
      </c>
      <c r="B6" s="334" t="s">
        <v>15</v>
      </c>
      <c r="C6" s="335">
        <v>200</v>
      </c>
      <c r="D6" s="336" t="s">
        <v>308</v>
      </c>
    </row>
    <row r="7" spans="1:4" ht="15">
      <c r="A7" s="333">
        <v>4</v>
      </c>
      <c r="B7" s="334" t="s">
        <v>309</v>
      </c>
      <c r="C7" s="335">
        <v>0</v>
      </c>
      <c r="D7" s="336" t="s">
        <v>308</v>
      </c>
    </row>
    <row r="8" spans="1:4" ht="15">
      <c r="A8" s="333">
        <v>5</v>
      </c>
      <c r="B8" s="334" t="s">
        <v>310</v>
      </c>
      <c r="C8" s="335">
        <v>800</v>
      </c>
      <c r="D8" s="336" t="s">
        <v>308</v>
      </c>
    </row>
    <row r="9" spans="1:4" ht="15">
      <c r="A9" s="333">
        <v>6</v>
      </c>
      <c r="B9" s="334" t="s">
        <v>311</v>
      </c>
      <c r="C9" s="335">
        <v>1800</v>
      </c>
      <c r="D9" s="336" t="s">
        <v>308</v>
      </c>
    </row>
    <row r="10" spans="1:4" ht="15">
      <c r="A10" s="333">
        <v>7</v>
      </c>
      <c r="B10" s="334" t="s">
        <v>312</v>
      </c>
      <c r="C10" s="335">
        <v>60</v>
      </c>
      <c r="D10" s="336" t="s">
        <v>308</v>
      </c>
    </row>
    <row r="11" spans="1:4" ht="15">
      <c r="A11" s="333">
        <v>8</v>
      </c>
      <c r="B11" s="334" t="s">
        <v>313</v>
      </c>
      <c r="C11" s="335">
        <v>25500</v>
      </c>
      <c r="D11" s="336" t="s">
        <v>308</v>
      </c>
    </row>
    <row r="12" spans="1:4" ht="15">
      <c r="A12" s="333">
        <v>9</v>
      </c>
      <c r="B12" s="334" t="s">
        <v>314</v>
      </c>
      <c r="C12" s="335">
        <v>4500</v>
      </c>
      <c r="D12" s="336" t="s">
        <v>308</v>
      </c>
    </row>
    <row r="13" spans="1:4" ht="15">
      <c r="A13" s="333">
        <v>10</v>
      </c>
      <c r="B13" s="334" t="s">
        <v>315</v>
      </c>
      <c r="C13" s="335">
        <v>450</v>
      </c>
      <c r="D13" s="336" t="s">
        <v>308</v>
      </c>
    </row>
    <row r="14" spans="1:4" ht="15">
      <c r="A14" s="333">
        <v>11</v>
      </c>
      <c r="B14" s="334" t="s">
        <v>316</v>
      </c>
      <c r="C14" s="335">
        <v>900</v>
      </c>
      <c r="D14" s="336" t="s">
        <v>308</v>
      </c>
    </row>
    <row r="15" spans="1:4" ht="15">
      <c r="A15" s="333">
        <v>12</v>
      </c>
      <c r="B15" s="334" t="s">
        <v>317</v>
      </c>
      <c r="C15" s="335">
        <v>800</v>
      </c>
      <c r="D15" s="336" t="s">
        <v>308</v>
      </c>
    </row>
    <row r="16" spans="1:4" ht="15">
      <c r="A16" s="333">
        <v>13</v>
      </c>
      <c r="B16" s="334" t="s">
        <v>318</v>
      </c>
      <c r="C16" s="335"/>
      <c r="D16" s="336" t="s">
        <v>308</v>
      </c>
    </row>
    <row r="17" spans="1:4" ht="15">
      <c r="A17" s="333">
        <v>14</v>
      </c>
      <c r="B17" s="334" t="s">
        <v>319</v>
      </c>
      <c r="C17" s="338">
        <v>1000</v>
      </c>
      <c r="D17" s="339" t="s">
        <v>320</v>
      </c>
    </row>
    <row r="18" spans="1:4" ht="15">
      <c r="A18" s="333">
        <v>15</v>
      </c>
      <c r="B18" s="334" t="s">
        <v>321</v>
      </c>
      <c r="C18" s="338">
        <v>900</v>
      </c>
      <c r="D18" s="339" t="s">
        <v>320</v>
      </c>
    </row>
    <row r="19" spans="1:4" ht="15">
      <c r="A19" s="333">
        <v>16</v>
      </c>
      <c r="B19" s="334" t="s">
        <v>322</v>
      </c>
      <c r="C19" s="338">
        <v>9074</v>
      </c>
      <c r="D19" s="339" t="s">
        <v>323</v>
      </c>
    </row>
    <row r="20" spans="1:4" ht="15">
      <c r="A20" s="333">
        <v>17</v>
      </c>
      <c r="B20" s="334" t="s">
        <v>324</v>
      </c>
      <c r="C20" s="338">
        <v>9500</v>
      </c>
      <c r="D20" s="339" t="s">
        <v>323</v>
      </c>
    </row>
    <row r="21" spans="1:4" ht="15">
      <c r="A21" s="333">
        <v>18</v>
      </c>
      <c r="B21" s="334" t="s">
        <v>325</v>
      </c>
      <c r="C21" s="338">
        <v>3500</v>
      </c>
      <c r="D21" s="339" t="s">
        <v>323</v>
      </c>
    </row>
    <row r="22" spans="1:4" ht="15">
      <c r="A22" s="333">
        <v>19</v>
      </c>
      <c r="B22" s="334" t="s">
        <v>326</v>
      </c>
      <c r="C22" s="340">
        <v>500</v>
      </c>
      <c r="D22" s="341" t="s">
        <v>308</v>
      </c>
    </row>
    <row r="23" spans="1:4" ht="15">
      <c r="A23" s="342">
        <v>20</v>
      </c>
      <c r="B23" s="343" t="s">
        <v>327</v>
      </c>
      <c r="C23" s="344">
        <v>2000</v>
      </c>
      <c r="D23" s="345" t="s">
        <v>320</v>
      </c>
    </row>
    <row r="24" spans="1:4" ht="15">
      <c r="A24" s="333">
        <v>21</v>
      </c>
      <c r="B24" s="334" t="s">
        <v>328</v>
      </c>
      <c r="C24" s="338">
        <v>2200</v>
      </c>
      <c r="D24" s="339" t="s">
        <v>308</v>
      </c>
    </row>
    <row r="25" spans="1:4" ht="15">
      <c r="A25" s="333">
        <v>22</v>
      </c>
      <c r="B25" s="334" t="s">
        <v>329</v>
      </c>
      <c r="C25" s="338">
        <v>600</v>
      </c>
      <c r="D25" s="339"/>
    </row>
    <row r="26" spans="1:4" ht="15.75" thickBot="1">
      <c r="A26" s="346">
        <v>23</v>
      </c>
      <c r="B26" s="347" t="s">
        <v>330</v>
      </c>
      <c r="C26" s="348">
        <v>100</v>
      </c>
      <c r="D26" s="349" t="s">
        <v>320</v>
      </c>
    </row>
    <row r="27" spans="1:4" ht="15.75" thickBot="1">
      <c r="A27" s="349"/>
      <c r="B27" s="350" t="s">
        <v>331</v>
      </c>
      <c r="C27" s="351">
        <f>SUM(C4:C26)</f>
        <v>74434</v>
      </c>
      <c r="D27" s="349"/>
    </row>
    <row r="28" spans="1:4" ht="15">
      <c r="A28" s="322"/>
      <c r="B28" s="322"/>
      <c r="C28" s="322"/>
      <c r="D28" s="322"/>
    </row>
    <row r="29" ht="15">
      <c r="A29" s="322"/>
    </row>
    <row r="30" ht="15">
      <c r="A30" s="322"/>
    </row>
    <row r="31" ht="15">
      <c r="A31" s="322"/>
    </row>
    <row r="32" ht="15">
      <c r="A32" s="322"/>
    </row>
    <row r="38" ht="12.75">
      <c r="A38" s="102"/>
    </row>
    <row r="40" spans="1:2" ht="12.75">
      <c r="A40" s="102"/>
      <c r="B40" s="102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6">
      <selection activeCell="H61" sqref="H61"/>
    </sheetView>
  </sheetViews>
  <sheetFormatPr defaultColWidth="9.140625" defaultRowHeight="12.75"/>
  <cols>
    <col min="2" max="2" width="45.140625" style="120" customWidth="1"/>
    <col min="3" max="3" width="13.8515625" style="119" customWidth="1"/>
    <col min="4" max="4" width="9.00390625" style="0" customWidth="1"/>
  </cols>
  <sheetData>
    <row r="1" spans="1:4" ht="12.75">
      <c r="A1" s="19"/>
      <c r="B1" s="22" t="s">
        <v>289</v>
      </c>
      <c r="C1" s="20"/>
      <c r="D1" s="19"/>
    </row>
    <row r="2" spans="1:4" ht="12.75">
      <c r="A2" s="19"/>
      <c r="B2" s="21" t="s">
        <v>227</v>
      </c>
      <c r="C2" s="20"/>
      <c r="D2" s="19"/>
    </row>
    <row r="3" spans="1:4" ht="12.75">
      <c r="A3" s="19"/>
      <c r="B3" s="22"/>
      <c r="C3" s="20"/>
      <c r="D3" s="19"/>
    </row>
    <row r="4" spans="1:4" ht="12.75">
      <c r="A4" s="19"/>
      <c r="B4" s="22" t="s">
        <v>103</v>
      </c>
      <c r="C4" s="20"/>
      <c r="D4" s="19"/>
    </row>
    <row r="5" spans="1:4" ht="13.5" thickBot="1">
      <c r="A5" s="19"/>
      <c r="B5" s="22"/>
      <c r="C5" s="20"/>
      <c r="D5" s="19"/>
    </row>
    <row r="6" spans="1:4" ht="13.5" thickBot="1">
      <c r="A6" s="19"/>
      <c r="B6" s="23" t="s">
        <v>104</v>
      </c>
      <c r="C6" s="104" t="s">
        <v>244</v>
      </c>
      <c r="D6" s="105" t="s">
        <v>105</v>
      </c>
    </row>
    <row r="7" spans="1:4" ht="13.5" thickBot="1">
      <c r="A7" s="19"/>
      <c r="B7" s="23"/>
      <c r="C7" s="24"/>
      <c r="D7" s="25"/>
    </row>
    <row r="8" spans="1:4" ht="12.75">
      <c r="A8" s="19"/>
      <c r="B8" s="26" t="s">
        <v>106</v>
      </c>
      <c r="C8" s="106">
        <v>204</v>
      </c>
      <c r="D8" s="107"/>
    </row>
    <row r="9" spans="1:4" ht="12.75">
      <c r="A9" s="19"/>
      <c r="B9" s="27" t="s">
        <v>107</v>
      </c>
      <c r="C9" s="28">
        <v>793</v>
      </c>
      <c r="D9" s="29"/>
    </row>
    <row r="10" spans="1:4" ht="12.75">
      <c r="A10" s="19"/>
      <c r="B10" s="27" t="s">
        <v>108</v>
      </c>
      <c r="C10" s="28">
        <v>123</v>
      </c>
      <c r="D10" s="29"/>
    </row>
    <row r="11" spans="1:4" ht="12.75">
      <c r="A11" s="19"/>
      <c r="B11" s="27" t="s">
        <v>109</v>
      </c>
      <c r="C11" s="28">
        <v>476</v>
      </c>
      <c r="D11" s="29"/>
    </row>
    <row r="12" spans="1:4" ht="12.75">
      <c r="A12" s="19"/>
      <c r="B12" s="27" t="s">
        <v>110</v>
      </c>
      <c r="C12" s="28">
        <v>226</v>
      </c>
      <c r="D12" s="29"/>
    </row>
    <row r="13" spans="1:4" ht="12.75">
      <c r="A13" s="19"/>
      <c r="B13" s="27" t="s">
        <v>111</v>
      </c>
      <c r="C13" s="30">
        <v>700</v>
      </c>
      <c r="D13" s="29"/>
    </row>
    <row r="14" spans="1:5" ht="12.75">
      <c r="A14" s="19"/>
      <c r="B14" s="27" t="s">
        <v>112</v>
      </c>
      <c r="C14" s="30">
        <v>50</v>
      </c>
      <c r="D14" s="29"/>
      <c r="E14" s="121"/>
    </row>
    <row r="15" spans="1:4" ht="12.75">
      <c r="A15" s="19"/>
      <c r="B15" s="31" t="s">
        <v>272</v>
      </c>
      <c r="C15" s="32">
        <v>182</v>
      </c>
      <c r="D15" s="33"/>
    </row>
    <row r="16" spans="1:5" ht="12.75">
      <c r="A16" s="19"/>
      <c r="B16" s="31" t="s">
        <v>113</v>
      </c>
      <c r="C16" s="32">
        <v>70</v>
      </c>
      <c r="D16" s="33"/>
      <c r="E16" s="121"/>
    </row>
    <row r="17" spans="1:6" ht="12.75">
      <c r="A17" s="19"/>
      <c r="B17" s="31" t="s">
        <v>114</v>
      </c>
      <c r="C17" s="32">
        <v>112</v>
      </c>
      <c r="D17" s="33"/>
      <c r="E17" s="121"/>
      <c r="F17" s="121"/>
    </row>
    <row r="18" spans="1:4" ht="12.75">
      <c r="A18" s="19"/>
      <c r="B18" s="31" t="s">
        <v>115</v>
      </c>
      <c r="C18" s="32">
        <v>413</v>
      </c>
      <c r="D18" s="33"/>
    </row>
    <row r="19" spans="1:5" ht="12.75">
      <c r="A19" s="19"/>
      <c r="B19" s="27" t="s">
        <v>116</v>
      </c>
      <c r="C19" s="30">
        <v>25</v>
      </c>
      <c r="D19" s="29"/>
      <c r="E19" s="121"/>
    </row>
    <row r="20" spans="1:4" ht="12.75">
      <c r="A20" s="19"/>
      <c r="B20" s="31" t="s">
        <v>228</v>
      </c>
      <c r="C20" s="32">
        <v>83</v>
      </c>
      <c r="D20" s="33"/>
    </row>
    <row r="21" spans="1:4" ht="13.5" thickBot="1">
      <c r="A21" s="19"/>
      <c r="B21" s="34" t="s">
        <v>117</v>
      </c>
      <c r="C21" s="108">
        <v>2964</v>
      </c>
      <c r="D21" s="109"/>
    </row>
    <row r="22" spans="1:4" ht="13.5" thickBot="1">
      <c r="A22" s="19"/>
      <c r="B22" s="143" t="s">
        <v>273</v>
      </c>
      <c r="C22" s="233">
        <v>80</v>
      </c>
      <c r="D22" s="234"/>
    </row>
    <row r="23" spans="1:4" ht="13.5" thickBot="1">
      <c r="A23" s="19"/>
      <c r="B23" s="143" t="s">
        <v>118</v>
      </c>
      <c r="C23" s="144">
        <f>SUM(C8:C22)</f>
        <v>6501</v>
      </c>
      <c r="D23" s="110">
        <f>SUM(D8:D18)</f>
        <v>0</v>
      </c>
    </row>
    <row r="24" spans="1:4" ht="12.75">
      <c r="A24" s="19"/>
      <c r="B24" s="35"/>
      <c r="C24" s="36"/>
      <c r="D24" s="36"/>
    </row>
    <row r="25" spans="1:8" ht="12.75">
      <c r="A25" s="19"/>
      <c r="B25" s="22" t="s">
        <v>119</v>
      </c>
      <c r="C25" s="20"/>
      <c r="D25" s="37"/>
      <c r="G25" s="235"/>
      <c r="H25" s="4"/>
    </row>
    <row r="26" spans="1:8" ht="13.5" thickBot="1">
      <c r="A26" s="19"/>
      <c r="B26" s="35"/>
      <c r="C26" s="236"/>
      <c r="D26" s="36"/>
      <c r="G26" s="237"/>
      <c r="H26" s="4"/>
    </row>
    <row r="27" spans="1:8" ht="12.75">
      <c r="A27" s="235"/>
      <c r="B27" s="238" t="s">
        <v>120</v>
      </c>
      <c r="C27" s="239">
        <v>3153</v>
      </c>
      <c r="D27" s="240"/>
      <c r="E27" s="4"/>
      <c r="G27" s="237"/>
      <c r="H27" s="4"/>
    </row>
    <row r="28" spans="1:8" ht="12.75">
      <c r="A28" s="235"/>
      <c r="B28" s="241" t="s">
        <v>274</v>
      </c>
      <c r="C28" s="439">
        <v>930</v>
      </c>
      <c r="D28" s="242"/>
      <c r="E28" s="4"/>
      <c r="G28" s="237"/>
      <c r="H28" s="4"/>
    </row>
    <row r="29" spans="1:8" ht="12.75">
      <c r="A29" s="235"/>
      <c r="B29" s="241" t="s">
        <v>275</v>
      </c>
      <c r="C29" s="439"/>
      <c r="D29" s="242"/>
      <c r="E29" s="4"/>
      <c r="G29" s="237"/>
      <c r="H29" s="4"/>
    </row>
    <row r="30" spans="1:8" ht="12.75">
      <c r="A30" s="235"/>
      <c r="B30" s="241" t="s">
        <v>276</v>
      </c>
      <c r="C30" s="439"/>
      <c r="D30" s="242"/>
      <c r="E30" s="4"/>
      <c r="G30" s="237"/>
      <c r="H30" s="4"/>
    </row>
    <row r="31" spans="1:8" ht="12.75">
      <c r="A31" s="235"/>
      <c r="B31" s="241" t="s">
        <v>277</v>
      </c>
      <c r="C31" s="439"/>
      <c r="D31" s="242"/>
      <c r="E31" s="4"/>
      <c r="G31" s="237"/>
      <c r="H31" s="4"/>
    </row>
    <row r="32" spans="1:8" ht="12.75">
      <c r="A32" s="235"/>
      <c r="B32" s="241" t="s">
        <v>278</v>
      </c>
      <c r="C32" s="439"/>
      <c r="D32" s="242"/>
      <c r="E32" s="4"/>
      <c r="G32" s="237"/>
      <c r="H32" s="4"/>
    </row>
    <row r="33" spans="1:8" ht="12.75">
      <c r="A33" s="235"/>
      <c r="B33" s="243" t="s">
        <v>123</v>
      </c>
      <c r="C33" s="244">
        <v>196</v>
      </c>
      <c r="D33" s="242"/>
      <c r="E33" s="4"/>
      <c r="G33" s="237"/>
      <c r="H33" s="4"/>
    </row>
    <row r="34" spans="1:8" ht="12.75">
      <c r="A34" s="235"/>
      <c r="B34" s="241" t="s">
        <v>121</v>
      </c>
      <c r="C34" s="245">
        <v>61</v>
      </c>
      <c r="D34" s="242"/>
      <c r="E34" s="4"/>
      <c r="G34" s="237"/>
      <c r="H34" s="4"/>
    </row>
    <row r="35" spans="1:8" ht="12.75">
      <c r="A35" s="235"/>
      <c r="B35" s="241" t="s">
        <v>229</v>
      </c>
      <c r="C35" s="245">
        <v>150</v>
      </c>
      <c r="D35" s="242"/>
      <c r="E35" s="246"/>
      <c r="G35" s="237"/>
      <c r="H35" s="4"/>
    </row>
    <row r="36" spans="1:8" ht="12.75">
      <c r="A36" s="235"/>
      <c r="B36" s="241" t="s">
        <v>122</v>
      </c>
      <c r="C36" s="245">
        <v>20</v>
      </c>
      <c r="D36" s="242"/>
      <c r="E36" s="4"/>
      <c r="G36" s="237"/>
      <c r="H36" s="4"/>
    </row>
    <row r="37" spans="1:8" ht="12.75">
      <c r="A37" s="235"/>
      <c r="B37" s="243" t="s">
        <v>230</v>
      </c>
      <c r="C37" s="244">
        <v>88</v>
      </c>
      <c r="D37" s="247"/>
      <c r="E37" s="4"/>
      <c r="G37" s="237"/>
      <c r="H37" s="4"/>
    </row>
    <row r="38" spans="1:8" ht="13.5" thickBot="1">
      <c r="A38" s="235"/>
      <c r="B38" s="243" t="s">
        <v>245</v>
      </c>
      <c r="C38" s="244">
        <v>60</v>
      </c>
      <c r="D38" s="247"/>
      <c r="E38" s="246"/>
      <c r="G38" s="237"/>
      <c r="H38" s="4"/>
    </row>
    <row r="39" spans="1:8" ht="13.5" thickBot="1">
      <c r="A39" s="235"/>
      <c r="B39" s="248" t="s">
        <v>124</v>
      </c>
      <c r="C39" s="249">
        <f>SUM(C27:C38)</f>
        <v>4658</v>
      </c>
      <c r="D39" s="250">
        <v>0</v>
      </c>
      <c r="E39" s="4"/>
      <c r="G39" s="237"/>
      <c r="H39" s="4"/>
    </row>
    <row r="40" spans="1:8" ht="12.75">
      <c r="A40" s="237"/>
      <c r="B40" s="251"/>
      <c r="C40" s="252"/>
      <c r="D40" s="235"/>
      <c r="E40" s="4"/>
      <c r="G40" s="237"/>
      <c r="H40" s="4"/>
    </row>
    <row r="41" spans="1:8" ht="12.75">
      <c r="A41" s="19"/>
      <c r="B41" s="35"/>
      <c r="C41" s="236"/>
      <c r="D41" s="36"/>
      <c r="G41" s="237"/>
      <c r="H41" s="4"/>
    </row>
    <row r="42" spans="1:4" ht="12.75">
      <c r="A42" s="39"/>
      <c r="B42" s="35"/>
      <c r="C42" s="36"/>
      <c r="D42" s="19"/>
    </row>
    <row r="43" spans="1:4" ht="12.75">
      <c r="A43" s="39"/>
      <c r="B43" s="111" t="s">
        <v>231</v>
      </c>
      <c r="C43" s="112"/>
      <c r="D43" s="19"/>
    </row>
    <row r="44" spans="1:4" ht="12.75">
      <c r="A44" s="19"/>
      <c r="B44" s="21"/>
      <c r="C44" s="20"/>
      <c r="D44" s="19"/>
    </row>
    <row r="45" spans="1:4" ht="13.5" thickBot="1">
      <c r="A45" s="19"/>
      <c r="B45" s="40" t="s">
        <v>125</v>
      </c>
      <c r="C45" s="36"/>
      <c r="D45" s="39"/>
    </row>
    <row r="46" spans="1:5" ht="12.75">
      <c r="A46" s="19"/>
      <c r="B46" s="26" t="s">
        <v>279</v>
      </c>
      <c r="C46" s="113">
        <v>15</v>
      </c>
      <c r="D46" s="19"/>
      <c r="E46" s="121"/>
    </row>
    <row r="47" spans="1:5" ht="12.75">
      <c r="A47" s="19"/>
      <c r="B47" s="27" t="s">
        <v>126</v>
      </c>
      <c r="C47" s="41">
        <v>6</v>
      </c>
      <c r="D47" s="19"/>
      <c r="E47" s="121"/>
    </row>
    <row r="48" spans="1:5" ht="12.75">
      <c r="A48" s="19"/>
      <c r="B48" s="27" t="s">
        <v>127</v>
      </c>
      <c r="C48" s="41">
        <v>20</v>
      </c>
      <c r="D48" s="19"/>
      <c r="E48" s="121"/>
    </row>
    <row r="49" spans="1:5" ht="13.5" thickBot="1">
      <c r="A49" s="19"/>
      <c r="B49" s="34" t="s">
        <v>290</v>
      </c>
      <c r="C49" s="114">
        <v>35</v>
      </c>
      <c r="D49" s="19"/>
      <c r="E49" s="121"/>
    </row>
    <row r="50" spans="1:5" ht="13.5" thickBot="1">
      <c r="A50" s="19"/>
      <c r="B50" s="38" t="s">
        <v>124</v>
      </c>
      <c r="C50" s="42">
        <f>SUM(C46:C49)</f>
        <v>76</v>
      </c>
      <c r="D50" s="39"/>
      <c r="E50" s="121"/>
    </row>
    <row r="51" spans="1:4" ht="12.75">
      <c r="A51" s="19"/>
      <c r="B51" s="35"/>
      <c r="C51" s="36"/>
      <c r="D51" s="39"/>
    </row>
    <row r="52" spans="1:4" ht="12.75">
      <c r="A52" s="19"/>
      <c r="B52" s="40" t="s">
        <v>246</v>
      </c>
      <c r="C52" s="36"/>
      <c r="D52" s="39"/>
    </row>
    <row r="53" spans="1:4" ht="12.75">
      <c r="A53" s="19"/>
      <c r="B53" s="40"/>
      <c r="C53" s="36"/>
      <c r="D53" s="39"/>
    </row>
    <row r="54" spans="1:4" ht="13.5" thickBot="1">
      <c r="A54" s="19"/>
      <c r="B54" s="35"/>
      <c r="C54" s="36"/>
      <c r="D54" s="39"/>
    </row>
    <row r="55" spans="1:4" ht="12.75">
      <c r="A55" s="145"/>
      <c r="B55" s="26" t="s">
        <v>280</v>
      </c>
      <c r="C55" s="113">
        <v>200</v>
      </c>
      <c r="D55" s="39"/>
    </row>
    <row r="56" spans="1:4" ht="12.75">
      <c r="A56" s="145"/>
      <c r="B56" s="253" t="s">
        <v>281</v>
      </c>
      <c r="C56" s="254">
        <v>400</v>
      </c>
      <c r="D56" s="39"/>
    </row>
    <row r="57" spans="1:3" ht="12.75">
      <c r="A57" s="19"/>
      <c r="B57" s="31" t="s">
        <v>247</v>
      </c>
      <c r="C57" s="146">
        <v>540</v>
      </c>
    </row>
    <row r="58" spans="1:3" ht="13.5" thickBot="1">
      <c r="A58" s="19"/>
      <c r="B58" s="253" t="s">
        <v>291</v>
      </c>
      <c r="C58" s="255">
        <v>190</v>
      </c>
    </row>
    <row r="59" spans="1:3" ht="13.5" thickBot="1">
      <c r="A59" s="19"/>
      <c r="B59" s="38" t="s">
        <v>124</v>
      </c>
      <c r="C59" s="116">
        <f>SUM(C55:C58)</f>
        <v>1330</v>
      </c>
    </row>
    <row r="60" spans="1:3" ht="13.5" thickBot="1">
      <c r="A60" s="19"/>
      <c r="B60" s="35"/>
      <c r="C60"/>
    </row>
    <row r="61" spans="1:4" ht="13.5" thickBot="1">
      <c r="A61" s="39"/>
      <c r="B61" s="115" t="s">
        <v>248</v>
      </c>
      <c r="C61" s="116">
        <f>C50+C39+C23+C59</f>
        <v>12565</v>
      </c>
      <c r="D61" s="117">
        <f>D50+D39+D23</f>
        <v>0</v>
      </c>
    </row>
    <row r="62" spans="1:3" ht="12.75">
      <c r="A62" s="39"/>
      <c r="B62"/>
      <c r="C62"/>
    </row>
    <row r="63" spans="1:3" ht="12.75">
      <c r="A63" s="39"/>
      <c r="B63" s="18" t="s">
        <v>249</v>
      </c>
      <c r="C63"/>
    </row>
    <row r="64" spans="1:3" ht="12.75">
      <c r="A64" s="39"/>
      <c r="B64" s="123" t="s">
        <v>282</v>
      </c>
      <c r="C64"/>
    </row>
    <row r="65" spans="2:3" ht="12.75">
      <c r="B65" s="123" t="s">
        <v>283</v>
      </c>
      <c r="C65" s="2"/>
    </row>
    <row r="66" spans="2:3" ht="12.75">
      <c r="B66" s="123" t="s">
        <v>284</v>
      </c>
      <c r="C66" s="2"/>
    </row>
    <row r="67" spans="2:3" ht="12.75">
      <c r="B67" s="123" t="s">
        <v>285</v>
      </c>
      <c r="C67"/>
    </row>
    <row r="68" spans="2:3" ht="12.75">
      <c r="B68" s="49" t="s">
        <v>286</v>
      </c>
      <c r="C68"/>
    </row>
    <row r="69" spans="2:3" ht="12.75">
      <c r="B69" s="123" t="s">
        <v>287</v>
      </c>
      <c r="C69"/>
    </row>
    <row r="70" spans="2:3" ht="12.75">
      <c r="B70" s="123" t="s">
        <v>288</v>
      </c>
      <c r="C70" s="18"/>
    </row>
    <row r="71" spans="2:3" ht="12.75">
      <c r="B71" s="18"/>
      <c r="C71"/>
    </row>
    <row r="72" spans="2:3" ht="12.75">
      <c r="B72" s="18"/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12.75">
      <c r="B76"/>
      <c r="C76"/>
    </row>
    <row r="77" spans="2:3" ht="12.75">
      <c r="B77"/>
      <c r="C77"/>
    </row>
    <row r="78" ht="12.75">
      <c r="B78" s="118"/>
    </row>
    <row r="79" spans="2:3" ht="12.75">
      <c r="B79"/>
      <c r="C79"/>
    </row>
    <row r="80" spans="2:3" ht="12.75">
      <c r="B80"/>
      <c r="C80"/>
    </row>
    <row r="81" spans="2:3" ht="12.75">
      <c r="B81"/>
      <c r="C81"/>
    </row>
    <row r="82" spans="2:3" ht="12.75">
      <c r="B82"/>
      <c r="C82"/>
    </row>
  </sheetData>
  <sheetProtection/>
  <mergeCells count="1">
    <mergeCell ref="C28:C32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0"/>
  <sheetViews>
    <sheetView zoomScalePageLayoutView="0" workbookViewId="0" topLeftCell="A1">
      <selection activeCell="H41" sqref="H41"/>
    </sheetView>
  </sheetViews>
  <sheetFormatPr defaultColWidth="9.140625" defaultRowHeight="12.75"/>
  <cols>
    <col min="1" max="1" width="30.28125" style="0" customWidth="1"/>
    <col min="2" max="2" width="36.28125" style="0" customWidth="1"/>
    <col min="3" max="3" width="23.421875" style="0" customWidth="1"/>
  </cols>
  <sheetData>
    <row r="1" spans="1:3" ht="26.25">
      <c r="A1" s="183" t="s">
        <v>166</v>
      </c>
      <c r="B1" s="184"/>
      <c r="C1" s="185"/>
    </row>
    <row r="2" spans="1:3" ht="18.75" thickBot="1">
      <c r="A2" s="186" t="s">
        <v>238</v>
      </c>
      <c r="B2" s="187"/>
      <c r="C2" s="188"/>
    </row>
    <row r="3" spans="1:3" ht="12.75">
      <c r="A3" s="440" t="s">
        <v>265</v>
      </c>
      <c r="B3" s="441"/>
      <c r="C3" s="442"/>
    </row>
    <row r="4" spans="1:3" ht="13.5" thickBot="1">
      <c r="A4" s="443"/>
      <c r="B4" s="444"/>
      <c r="C4" s="445"/>
    </row>
    <row r="5" spans="1:3" ht="12.75" customHeight="1" thickBot="1">
      <c r="A5" s="189"/>
      <c r="B5" s="190"/>
      <c r="C5" s="191"/>
    </row>
    <row r="6" spans="1:3" ht="12.75" customHeight="1" thickBot="1">
      <c r="A6" s="74"/>
      <c r="B6" s="75" t="s">
        <v>128</v>
      </c>
      <c r="C6" s="128" t="s">
        <v>266</v>
      </c>
    </row>
    <row r="7" spans="1:3" ht="13.5" thickBot="1">
      <c r="A7" s="76"/>
      <c r="B7" s="77"/>
      <c r="C7" s="78"/>
    </row>
    <row r="8" spans="1:3" ht="12.75">
      <c r="A8" s="79" t="s">
        <v>167</v>
      </c>
      <c r="B8" s="129" t="s">
        <v>129</v>
      </c>
      <c r="C8" s="80" t="s">
        <v>168</v>
      </c>
    </row>
    <row r="9" spans="1:3" ht="12.75">
      <c r="A9" s="81" t="s">
        <v>169</v>
      </c>
      <c r="B9" s="98" t="s">
        <v>170</v>
      </c>
      <c r="C9" s="130" t="s">
        <v>239</v>
      </c>
    </row>
    <row r="10" spans="1:3" ht="12.75">
      <c r="A10" s="81" t="s">
        <v>171</v>
      </c>
      <c r="B10" s="98" t="s">
        <v>172</v>
      </c>
      <c r="C10" s="82"/>
    </row>
    <row r="11" spans="1:3" ht="12.75">
      <c r="A11" s="81"/>
      <c r="B11" s="98" t="s">
        <v>173</v>
      </c>
      <c r="C11" s="82"/>
    </row>
    <row r="12" spans="1:3" ht="13.5" thickBot="1">
      <c r="A12" s="83"/>
      <c r="B12" s="131"/>
      <c r="C12" s="84"/>
    </row>
    <row r="13" spans="1:3" ht="0.75" customHeight="1" thickBot="1">
      <c r="A13" s="79" t="s">
        <v>130</v>
      </c>
      <c r="B13" s="129" t="s">
        <v>131</v>
      </c>
      <c r="C13" s="85">
        <v>343</v>
      </c>
    </row>
    <row r="14" spans="1:3" ht="12.75">
      <c r="A14" s="79" t="s">
        <v>167</v>
      </c>
      <c r="B14" s="129" t="s">
        <v>132</v>
      </c>
      <c r="C14" s="80" t="s">
        <v>168</v>
      </c>
    </row>
    <row r="15" spans="1:3" ht="12.75">
      <c r="A15" s="86" t="s">
        <v>174</v>
      </c>
      <c r="B15" s="98" t="s">
        <v>175</v>
      </c>
      <c r="C15" s="130" t="s">
        <v>239</v>
      </c>
    </row>
    <row r="16" spans="1:3" ht="12.75">
      <c r="A16" s="81" t="s">
        <v>176</v>
      </c>
      <c r="B16" s="98" t="s">
        <v>134</v>
      </c>
      <c r="C16" s="82"/>
    </row>
    <row r="17" spans="1:3" ht="12.75">
      <c r="A17" s="81"/>
      <c r="B17" s="98" t="s">
        <v>177</v>
      </c>
      <c r="C17" s="82"/>
    </row>
    <row r="18" spans="1:3" ht="12.75">
      <c r="A18" s="81"/>
      <c r="B18" s="103" t="s">
        <v>178</v>
      </c>
      <c r="C18" s="82"/>
    </row>
    <row r="19" spans="1:3" ht="12.75">
      <c r="A19" s="81"/>
      <c r="B19" s="98" t="s">
        <v>133</v>
      </c>
      <c r="C19" s="82"/>
    </row>
    <row r="20" spans="1:3" ht="12.75">
      <c r="A20" s="81"/>
      <c r="B20" s="98" t="s">
        <v>135</v>
      </c>
      <c r="C20" s="82"/>
    </row>
    <row r="21" spans="1:3" ht="12.75">
      <c r="A21" s="81"/>
      <c r="B21" s="98" t="s">
        <v>179</v>
      </c>
      <c r="C21" s="82"/>
    </row>
    <row r="22" spans="1:3" ht="12.75">
      <c r="A22" s="81"/>
      <c r="B22" s="98" t="s">
        <v>180</v>
      </c>
      <c r="C22" s="82"/>
    </row>
    <row r="23" spans="1:3" ht="13.5" thickBot="1">
      <c r="A23" s="81"/>
      <c r="B23" s="98"/>
      <c r="C23" s="82"/>
    </row>
    <row r="24" spans="1:3" ht="12.75">
      <c r="A24" s="79" t="s">
        <v>181</v>
      </c>
      <c r="B24" s="129" t="s">
        <v>182</v>
      </c>
      <c r="C24" s="80" t="s">
        <v>168</v>
      </c>
    </row>
    <row r="25" spans="1:3" ht="12.75">
      <c r="A25" s="81" t="s">
        <v>183</v>
      </c>
      <c r="B25" s="98" t="s">
        <v>184</v>
      </c>
      <c r="C25" s="130" t="s">
        <v>239</v>
      </c>
    </row>
    <row r="26" spans="1:3" ht="12.75">
      <c r="A26" s="81" t="s">
        <v>185</v>
      </c>
      <c r="B26" s="98" t="s">
        <v>186</v>
      </c>
      <c r="C26" s="82"/>
    </row>
    <row r="27" spans="1:3" ht="12.75">
      <c r="A27" s="81"/>
      <c r="B27" s="98" t="s">
        <v>187</v>
      </c>
      <c r="C27" s="82"/>
    </row>
    <row r="28" spans="1:3" ht="12.75">
      <c r="A28" s="81"/>
      <c r="B28" s="98" t="s">
        <v>188</v>
      </c>
      <c r="C28" s="82"/>
    </row>
    <row r="29" spans="1:3" ht="12.75">
      <c r="A29" s="87"/>
      <c r="B29" s="97" t="s">
        <v>189</v>
      </c>
      <c r="C29" s="88"/>
    </row>
    <row r="30" spans="1:3" ht="13.5" thickBot="1">
      <c r="A30" s="87"/>
      <c r="B30" s="97"/>
      <c r="C30" s="88"/>
    </row>
    <row r="31" spans="1:3" ht="12.75">
      <c r="A31" s="89" t="s">
        <v>181</v>
      </c>
      <c r="B31" s="132" t="s">
        <v>190</v>
      </c>
      <c r="C31" s="80" t="s">
        <v>168</v>
      </c>
    </row>
    <row r="32" spans="1:3" ht="12.75">
      <c r="A32" s="90" t="s">
        <v>191</v>
      </c>
      <c r="B32" s="86"/>
      <c r="C32" s="130" t="s">
        <v>239</v>
      </c>
    </row>
    <row r="33" spans="1:3" ht="12.75">
      <c r="A33" s="91" t="s">
        <v>192</v>
      </c>
      <c r="B33" s="133"/>
      <c r="C33" s="88"/>
    </row>
    <row r="34" spans="1:3" ht="13.5" thickBot="1">
      <c r="A34" s="92"/>
      <c r="B34" s="133"/>
      <c r="C34" s="88"/>
    </row>
    <row r="35" spans="1:3" ht="12.75">
      <c r="A35" s="93" t="s">
        <v>181</v>
      </c>
      <c r="B35" s="134" t="s">
        <v>193</v>
      </c>
      <c r="C35" s="80" t="s">
        <v>168</v>
      </c>
    </row>
    <row r="36" spans="1:3" ht="12.75">
      <c r="A36" s="92" t="s">
        <v>194</v>
      </c>
      <c r="B36" s="133" t="s">
        <v>195</v>
      </c>
      <c r="C36" s="130" t="s">
        <v>239</v>
      </c>
    </row>
    <row r="37" spans="1:3" ht="12.75">
      <c r="A37" s="91" t="s">
        <v>196</v>
      </c>
      <c r="B37" s="133" t="s">
        <v>197</v>
      </c>
      <c r="C37" s="88"/>
    </row>
    <row r="38" spans="1:3" ht="12.75">
      <c r="A38" s="92"/>
      <c r="B38" s="133"/>
      <c r="C38" s="88"/>
    </row>
    <row r="39" spans="1:3" ht="13.5" thickBot="1">
      <c r="A39" s="94"/>
      <c r="B39" s="135"/>
      <c r="C39" s="84"/>
    </row>
    <row r="40" spans="1:3" ht="12.75">
      <c r="A40" s="95" t="s">
        <v>181</v>
      </c>
      <c r="B40" s="76" t="s">
        <v>198</v>
      </c>
      <c r="C40" s="80" t="s">
        <v>168</v>
      </c>
    </row>
    <row r="41" spans="1:3" ht="12.75">
      <c r="A41" s="92" t="s">
        <v>199</v>
      </c>
      <c r="B41" s="133" t="s">
        <v>200</v>
      </c>
      <c r="C41" s="130" t="s">
        <v>239</v>
      </c>
    </row>
    <row r="42" spans="1:3" ht="12.75">
      <c r="A42" s="91" t="s">
        <v>201</v>
      </c>
      <c r="B42" s="133"/>
      <c r="C42" s="88"/>
    </row>
    <row r="43" spans="1:3" ht="13.5" thickBot="1">
      <c r="A43" s="96"/>
      <c r="B43" s="135"/>
      <c r="C43" s="84"/>
    </row>
    <row r="44" spans="1:3" ht="12.75">
      <c r="A44" s="192" t="s">
        <v>202</v>
      </c>
      <c r="B44" s="193" t="s">
        <v>138</v>
      </c>
      <c r="C44" s="194">
        <v>57</v>
      </c>
    </row>
    <row r="45" spans="1:3" ht="12.75">
      <c r="A45" s="195" t="s">
        <v>174</v>
      </c>
      <c r="B45" s="196" t="s">
        <v>139</v>
      </c>
      <c r="C45" s="197">
        <v>14</v>
      </c>
    </row>
    <row r="46" spans="1:3" ht="12.75">
      <c r="A46" s="195"/>
      <c r="B46" s="196" t="s">
        <v>203</v>
      </c>
      <c r="C46" s="197">
        <v>35</v>
      </c>
    </row>
    <row r="47" spans="1:3" ht="12.75">
      <c r="A47" s="195"/>
      <c r="B47" s="196" t="s">
        <v>204</v>
      </c>
      <c r="C47" s="197">
        <v>18</v>
      </c>
    </row>
    <row r="48" spans="1:3" ht="12.75">
      <c r="A48" s="195"/>
      <c r="B48" s="196" t="s">
        <v>205</v>
      </c>
      <c r="C48" s="197">
        <v>95</v>
      </c>
    </row>
    <row r="49" spans="1:3" ht="12.75">
      <c r="A49" s="195"/>
      <c r="B49" s="196" t="s">
        <v>206</v>
      </c>
      <c r="C49" s="197">
        <v>18</v>
      </c>
    </row>
    <row r="50" spans="1:3" ht="12.75">
      <c r="A50" s="198"/>
      <c r="B50" s="199" t="s">
        <v>207</v>
      </c>
      <c r="C50" s="200">
        <v>23</v>
      </c>
    </row>
    <row r="51" spans="1:3" ht="12.75">
      <c r="A51" s="198"/>
      <c r="B51" s="199" t="s">
        <v>208</v>
      </c>
      <c r="C51" s="200">
        <v>34</v>
      </c>
    </row>
    <row r="52" spans="1:3" ht="13.5" thickBot="1">
      <c r="A52" s="201"/>
      <c r="B52" s="202"/>
      <c r="C52" s="203"/>
    </row>
    <row r="53" spans="1:3" ht="12.75">
      <c r="A53" s="192" t="s">
        <v>209</v>
      </c>
      <c r="B53" s="193" t="s">
        <v>210</v>
      </c>
      <c r="C53" s="194">
        <v>70</v>
      </c>
    </row>
    <row r="54" spans="1:3" ht="12.75">
      <c r="A54" s="195" t="s">
        <v>212</v>
      </c>
      <c r="B54" s="196" t="s">
        <v>137</v>
      </c>
      <c r="C54" s="197">
        <v>63</v>
      </c>
    </row>
    <row r="55" spans="1:3" ht="12.75">
      <c r="A55" s="195"/>
      <c r="B55" s="196" t="s">
        <v>136</v>
      </c>
      <c r="C55" s="197">
        <v>50</v>
      </c>
    </row>
    <row r="56" spans="1:3" ht="12.75">
      <c r="A56" s="195"/>
      <c r="B56" s="196" t="s">
        <v>211</v>
      </c>
      <c r="C56" s="197">
        <v>43</v>
      </c>
    </row>
    <row r="57" spans="1:3" ht="12.75">
      <c r="A57" s="195"/>
      <c r="B57" s="196" t="s">
        <v>213</v>
      </c>
      <c r="C57" s="197">
        <v>20</v>
      </c>
    </row>
    <row r="58" spans="1:3" ht="12.75">
      <c r="A58" s="195"/>
      <c r="B58" s="204" t="s">
        <v>267</v>
      </c>
      <c r="C58" s="197">
        <v>20</v>
      </c>
    </row>
    <row r="59" spans="1:3" ht="13.5" thickBot="1">
      <c r="A59" s="195"/>
      <c r="B59" s="196"/>
      <c r="C59" s="197"/>
    </row>
    <row r="60" spans="1:3" ht="12.75">
      <c r="A60" s="192" t="s">
        <v>209</v>
      </c>
      <c r="B60" s="193" t="s">
        <v>214</v>
      </c>
      <c r="C60" s="194">
        <v>110</v>
      </c>
    </row>
    <row r="61" spans="1:3" ht="12.75">
      <c r="A61" s="195" t="s">
        <v>199</v>
      </c>
      <c r="B61" s="196" t="s">
        <v>215</v>
      </c>
      <c r="C61" s="197">
        <v>192</v>
      </c>
    </row>
    <row r="62" spans="1:3" ht="12.75">
      <c r="A62" s="195"/>
      <c r="B62" s="196" t="s">
        <v>216</v>
      </c>
      <c r="C62" s="197">
        <v>70</v>
      </c>
    </row>
    <row r="63" spans="1:3" ht="12.75">
      <c r="A63" s="195"/>
      <c r="B63" s="196"/>
      <c r="C63" s="197"/>
    </row>
    <row r="64" spans="1:3" ht="12.75">
      <c r="A64" s="195"/>
      <c r="B64" s="196"/>
      <c r="C64" s="197"/>
    </row>
    <row r="65" spans="1:3" ht="13.5" thickBot="1">
      <c r="A65" s="205"/>
      <c r="B65" s="206"/>
      <c r="C65" s="207"/>
    </row>
    <row r="66" spans="1:3" ht="12.75">
      <c r="A66" s="208" t="s">
        <v>209</v>
      </c>
      <c r="B66" s="209" t="s">
        <v>217</v>
      </c>
      <c r="C66" s="210">
        <v>86</v>
      </c>
    </row>
    <row r="67" spans="1:3" ht="12.75">
      <c r="A67" s="195" t="s">
        <v>219</v>
      </c>
      <c r="B67" s="199" t="s">
        <v>218</v>
      </c>
      <c r="C67" s="200">
        <v>77</v>
      </c>
    </row>
    <row r="68" spans="1:3" ht="12.75">
      <c r="A68" s="195"/>
      <c r="B68" s="199"/>
      <c r="C68" s="200"/>
    </row>
    <row r="69" spans="1:3" ht="12.75">
      <c r="A69" s="195"/>
      <c r="B69" s="199"/>
      <c r="C69" s="200"/>
    </row>
    <row r="70" spans="1:3" ht="12.75">
      <c r="A70" s="195"/>
      <c r="B70" s="196"/>
      <c r="C70" s="197"/>
    </row>
    <row r="71" spans="1:3" ht="13.5" thickBot="1">
      <c r="A71" s="201"/>
      <c r="B71" s="202"/>
      <c r="C71" s="203"/>
    </row>
    <row r="72" spans="1:3" ht="12.75">
      <c r="A72" s="211" t="s">
        <v>209</v>
      </c>
      <c r="B72" s="212" t="s">
        <v>220</v>
      </c>
      <c r="C72" s="213">
        <v>2627</v>
      </c>
    </row>
    <row r="73" spans="1:3" ht="12.75">
      <c r="A73" s="195" t="s">
        <v>142</v>
      </c>
      <c r="B73" s="196" t="s">
        <v>144</v>
      </c>
      <c r="C73" s="197">
        <v>665</v>
      </c>
    </row>
    <row r="74" spans="1:3" ht="12.75">
      <c r="A74" s="195" t="s">
        <v>143</v>
      </c>
      <c r="B74" s="196" t="s">
        <v>145</v>
      </c>
      <c r="C74" s="197">
        <v>1520</v>
      </c>
    </row>
    <row r="75" spans="1:3" ht="12.75">
      <c r="A75" s="195" t="s">
        <v>221</v>
      </c>
      <c r="B75" s="199" t="s">
        <v>146</v>
      </c>
      <c r="C75" s="197">
        <v>572</v>
      </c>
    </row>
    <row r="76" spans="1:3" ht="12.75">
      <c r="A76" s="195"/>
      <c r="B76" s="199"/>
      <c r="C76" s="200"/>
    </row>
    <row r="77" spans="1:3" ht="13.5" thickBot="1">
      <c r="A77" s="83"/>
      <c r="B77" s="131"/>
      <c r="C77" s="84"/>
    </row>
    <row r="78" spans="1:3" ht="12.75">
      <c r="A78" s="81"/>
      <c r="B78" s="98"/>
      <c r="C78" s="82"/>
    </row>
    <row r="79" spans="1:3" ht="12.75">
      <c r="A79" s="136" t="s">
        <v>140</v>
      </c>
      <c r="B79" s="137" t="s">
        <v>240</v>
      </c>
      <c r="C79" s="214">
        <v>350</v>
      </c>
    </row>
    <row r="80" spans="1:3" ht="12.75">
      <c r="A80" s="81" t="s">
        <v>222</v>
      </c>
      <c r="B80" s="98" t="s">
        <v>141</v>
      </c>
      <c r="C80" s="82"/>
    </row>
    <row r="81" spans="1:3" ht="12.75">
      <c r="A81" s="215"/>
      <c r="B81" s="216" t="s">
        <v>241</v>
      </c>
      <c r="C81" s="217">
        <v>224</v>
      </c>
    </row>
    <row r="82" spans="1:3" ht="12.75">
      <c r="A82" s="138"/>
      <c r="B82" s="139"/>
      <c r="C82" s="140"/>
    </row>
    <row r="83" spans="1:3" ht="12.75">
      <c r="A83" s="86" t="s">
        <v>94</v>
      </c>
      <c r="B83" s="86" t="s">
        <v>147</v>
      </c>
      <c r="C83" s="82">
        <v>82</v>
      </c>
    </row>
    <row r="84" spans="1:3" ht="12.75">
      <c r="A84" s="86" t="s">
        <v>94</v>
      </c>
      <c r="B84" s="86" t="s">
        <v>223</v>
      </c>
      <c r="C84" s="82">
        <v>125</v>
      </c>
    </row>
    <row r="85" spans="1:3" ht="12.75">
      <c r="A85" s="86" t="s">
        <v>94</v>
      </c>
      <c r="B85" s="86" t="s">
        <v>148</v>
      </c>
      <c r="C85" s="82">
        <v>117</v>
      </c>
    </row>
    <row r="86" spans="1:3" ht="12.75">
      <c r="A86" s="218" t="s">
        <v>242</v>
      </c>
      <c r="B86" s="218" t="s">
        <v>149</v>
      </c>
      <c r="C86" s="217">
        <v>185</v>
      </c>
    </row>
    <row r="87" spans="1:3" ht="12.75">
      <c r="A87" s="86" t="s">
        <v>94</v>
      </c>
      <c r="B87" s="86" t="s">
        <v>150</v>
      </c>
      <c r="C87" s="82">
        <v>32</v>
      </c>
    </row>
    <row r="88" spans="1:3" ht="12.75">
      <c r="A88" s="218" t="s">
        <v>242</v>
      </c>
      <c r="B88" s="218" t="s">
        <v>243</v>
      </c>
      <c r="C88" s="217">
        <v>120</v>
      </c>
    </row>
    <row r="89" spans="1:3" ht="12.75">
      <c r="A89" s="86" t="s">
        <v>94</v>
      </c>
      <c r="B89" s="86" t="s">
        <v>151</v>
      </c>
      <c r="C89" s="82">
        <v>71</v>
      </c>
    </row>
    <row r="90" spans="1:3" ht="12.75">
      <c r="A90" s="86" t="s">
        <v>94</v>
      </c>
      <c r="B90" s="86" t="s">
        <v>152</v>
      </c>
      <c r="C90" s="82">
        <v>60</v>
      </c>
    </row>
    <row r="91" spans="1:3" ht="12.75">
      <c r="A91" s="86" t="s">
        <v>94</v>
      </c>
      <c r="B91" s="86" t="s">
        <v>153</v>
      </c>
      <c r="C91" s="82">
        <v>15</v>
      </c>
    </row>
    <row r="92" spans="1:3" ht="12.75">
      <c r="A92" s="86" t="s">
        <v>94</v>
      </c>
      <c r="B92" s="86" t="s">
        <v>154</v>
      </c>
      <c r="C92" s="82">
        <v>135</v>
      </c>
    </row>
    <row r="93" spans="1:3" ht="12.75">
      <c r="A93" s="86" t="s">
        <v>94</v>
      </c>
      <c r="B93" s="86" t="s">
        <v>155</v>
      </c>
      <c r="C93" s="82">
        <v>195</v>
      </c>
    </row>
    <row r="94" spans="1:3" ht="12.75">
      <c r="A94" s="86" t="s">
        <v>94</v>
      </c>
      <c r="B94" s="86" t="s">
        <v>156</v>
      </c>
      <c r="C94" s="82">
        <v>68</v>
      </c>
    </row>
    <row r="95" spans="1:3" ht="12.75">
      <c r="A95" s="86" t="s">
        <v>94</v>
      </c>
      <c r="B95" s="86" t="s">
        <v>157</v>
      </c>
      <c r="C95" s="82">
        <v>86</v>
      </c>
    </row>
    <row r="96" spans="1:3" ht="12.75">
      <c r="A96" s="86" t="s">
        <v>94</v>
      </c>
      <c r="B96" s="86" t="s">
        <v>158</v>
      </c>
      <c r="C96" s="82">
        <v>156</v>
      </c>
    </row>
    <row r="97" spans="1:3" ht="12.75">
      <c r="A97" s="86" t="s">
        <v>224</v>
      </c>
      <c r="B97" s="86" t="s">
        <v>225</v>
      </c>
      <c r="C97" s="82">
        <v>20</v>
      </c>
    </row>
    <row r="98" spans="1:3" ht="12.75">
      <c r="A98" s="86" t="s">
        <v>94</v>
      </c>
      <c r="B98" s="86" t="s">
        <v>159</v>
      </c>
      <c r="C98" s="82">
        <v>80</v>
      </c>
    </row>
    <row r="99" spans="1:3" ht="12.75">
      <c r="A99" s="86" t="s">
        <v>94</v>
      </c>
      <c r="B99" s="86" t="s">
        <v>160</v>
      </c>
      <c r="C99" s="82">
        <v>15</v>
      </c>
    </row>
    <row r="100" spans="1:3" ht="12.75">
      <c r="A100" s="86"/>
      <c r="B100" s="98"/>
      <c r="C100" s="82"/>
    </row>
    <row r="101" spans="1:3" ht="25.5">
      <c r="A101" s="219" t="s">
        <v>268</v>
      </c>
      <c r="B101" s="220"/>
      <c r="C101" s="88"/>
    </row>
    <row r="102" spans="1:3" ht="25.5">
      <c r="A102" s="221"/>
      <c r="B102" s="222" t="s">
        <v>269</v>
      </c>
      <c r="C102" s="82">
        <v>239</v>
      </c>
    </row>
    <row r="103" spans="1:3" ht="12.75">
      <c r="A103" s="221"/>
      <c r="B103" s="223" t="s">
        <v>270</v>
      </c>
      <c r="C103" s="82">
        <v>220</v>
      </c>
    </row>
    <row r="104" spans="1:3" ht="13.5" thickBot="1">
      <c r="A104" s="221"/>
      <c r="B104" s="141"/>
      <c r="C104" s="224"/>
    </row>
    <row r="105" spans="1:3" ht="23.25">
      <c r="A105" s="225" t="s">
        <v>271</v>
      </c>
      <c r="B105" s="226"/>
      <c r="C105" s="227">
        <f>SUM(C44:C103)</f>
        <v>9074</v>
      </c>
    </row>
    <row r="106" spans="1:3" s="122" customFormat="1" ht="23.25">
      <c r="A106" s="228"/>
      <c r="B106" s="229"/>
      <c r="C106" s="230"/>
    </row>
    <row r="107" spans="1:3" ht="12.75">
      <c r="A107" s="99"/>
      <c r="B107" s="100"/>
      <c r="C107" s="142"/>
    </row>
    <row r="108" spans="1:3" ht="12.75">
      <c r="A108" s="81"/>
      <c r="B108" s="101"/>
      <c r="C108" s="82"/>
    </row>
    <row r="109" spans="1:3" ht="12.75">
      <c r="A109" s="81" t="s">
        <v>226</v>
      </c>
      <c r="B109" s="101"/>
      <c r="C109" s="82"/>
    </row>
    <row r="110" spans="1:3" ht="13.5" thickBot="1">
      <c r="A110" s="231">
        <v>41963</v>
      </c>
      <c r="B110" s="232"/>
      <c r="C110" s="84"/>
    </row>
    <row r="111" ht="12.75">
      <c r="C111" s="103"/>
    </row>
    <row r="113" ht="12.75">
      <c r="A113" s="102"/>
    </row>
    <row r="114" ht="12.75">
      <c r="C114" s="103"/>
    </row>
    <row r="115" spans="3:4" ht="13.5" customHeight="1">
      <c r="C115" s="103"/>
      <c r="D115" s="102"/>
    </row>
    <row r="116" spans="3:4" ht="12.75">
      <c r="C116" s="103"/>
      <c r="D116" s="102"/>
    </row>
    <row r="117" spans="3:4" ht="12.75">
      <c r="C117" s="103"/>
      <c r="D117" s="102"/>
    </row>
    <row r="118" spans="3:4" ht="12.75">
      <c r="C118" s="103"/>
      <c r="D118" s="102"/>
    </row>
    <row r="119" spans="3:4" ht="12.75">
      <c r="C119" s="103"/>
      <c r="D119" s="102"/>
    </row>
    <row r="120" spans="3:4" ht="12.75">
      <c r="C120" s="103"/>
      <c r="D120" s="102"/>
    </row>
    <row r="121" spans="3:4" ht="12.75">
      <c r="C121" s="103"/>
      <c r="D121" s="102"/>
    </row>
    <row r="122" spans="3:4" ht="12.75">
      <c r="C122" s="103"/>
      <c r="D122" s="102"/>
    </row>
    <row r="123" spans="3:4" ht="12.75">
      <c r="C123" s="103"/>
      <c r="D123" s="102"/>
    </row>
    <row r="124" spans="3:4" ht="12.75">
      <c r="C124" s="103"/>
      <c r="D124" s="102"/>
    </row>
    <row r="125" spans="3:4" ht="12.75">
      <c r="C125" s="103"/>
      <c r="D125" s="102"/>
    </row>
    <row r="126" spans="3:4" ht="12.75">
      <c r="C126" s="103"/>
      <c r="D126" s="102"/>
    </row>
    <row r="127" spans="3:4" ht="12.75">
      <c r="C127" s="103"/>
      <c r="D127" s="102"/>
    </row>
    <row r="128" spans="3:4" ht="12.75">
      <c r="C128" s="103"/>
      <c r="D128" s="102"/>
    </row>
    <row r="129" spans="3:4" ht="12.75">
      <c r="C129" s="103"/>
      <c r="D129" s="102"/>
    </row>
    <row r="130" spans="3:4" ht="12.75">
      <c r="C130" s="103"/>
      <c r="D130" s="102"/>
    </row>
    <row r="131" spans="3:4" ht="12.75">
      <c r="C131" s="103"/>
      <c r="D131" s="102"/>
    </row>
    <row r="132" spans="3:4" ht="12.75">
      <c r="C132" s="103"/>
      <c r="D132" s="102"/>
    </row>
    <row r="133" spans="3:4" ht="12.75">
      <c r="C133" s="103"/>
      <c r="D133" s="102"/>
    </row>
    <row r="134" spans="3:4" ht="12.75">
      <c r="C134" s="103"/>
      <c r="D134" s="102"/>
    </row>
    <row r="135" spans="3:4" ht="12.75">
      <c r="C135" s="103"/>
      <c r="D135" s="102"/>
    </row>
    <row r="136" spans="3:4" ht="12.75">
      <c r="C136" s="103"/>
      <c r="D136" s="102"/>
    </row>
    <row r="137" spans="3:4" ht="12.75">
      <c r="C137" s="103"/>
      <c r="D137" s="102"/>
    </row>
    <row r="138" spans="3:4" ht="12.75">
      <c r="C138" s="103"/>
      <c r="D138" s="102"/>
    </row>
    <row r="139" spans="3:4" ht="12.75">
      <c r="C139" s="103"/>
      <c r="D139" s="102"/>
    </row>
    <row r="140" spans="3:4" ht="12.75">
      <c r="C140" s="103"/>
      <c r="D140" s="102"/>
    </row>
    <row r="141" spans="3:4" ht="12.75">
      <c r="C141" s="103"/>
      <c r="D141" s="102"/>
    </row>
    <row r="142" spans="3:4" ht="12.75">
      <c r="C142" s="103"/>
      <c r="D142" s="102"/>
    </row>
    <row r="143" spans="3:4" ht="12.75">
      <c r="C143" s="103"/>
      <c r="D143" s="102"/>
    </row>
    <row r="144" spans="3:4" ht="12.75">
      <c r="C144" s="103"/>
      <c r="D144" s="102"/>
    </row>
    <row r="145" spans="3:4" ht="12.75">
      <c r="C145" s="103"/>
      <c r="D145" s="102"/>
    </row>
    <row r="146" spans="3:4" ht="12.75">
      <c r="C146" s="103"/>
      <c r="D146" s="102"/>
    </row>
    <row r="147" spans="3:4" ht="12.75">
      <c r="C147" s="103"/>
      <c r="D147" s="102"/>
    </row>
    <row r="148" spans="3:4" ht="12.75">
      <c r="C148" s="103"/>
      <c r="D148" s="102"/>
    </row>
    <row r="149" spans="3:4" ht="12.75">
      <c r="C149" s="103"/>
      <c r="D149" s="102"/>
    </row>
    <row r="150" spans="3:4" ht="12.75">
      <c r="C150" s="103"/>
      <c r="D150" s="102"/>
    </row>
    <row r="151" spans="3:4" ht="12.75">
      <c r="C151" s="102"/>
      <c r="D151" s="102"/>
    </row>
    <row r="152" spans="3:4" ht="12.75">
      <c r="C152" s="102"/>
      <c r="D152" s="102"/>
    </row>
    <row r="153" spans="3:4" ht="12.75">
      <c r="C153" s="102"/>
      <c r="D153" s="102"/>
    </row>
    <row r="154" spans="3:4" ht="12.75">
      <c r="C154" s="102"/>
      <c r="D154" s="102"/>
    </row>
    <row r="155" spans="3:4" ht="12.75">
      <c r="C155" s="102"/>
      <c r="D155" s="102"/>
    </row>
    <row r="156" spans="3:4" ht="12.75">
      <c r="C156" s="102"/>
      <c r="D156" s="102"/>
    </row>
    <row r="157" spans="3:4" ht="12.75">
      <c r="C157" s="102"/>
      <c r="D157" s="102"/>
    </row>
    <row r="158" spans="3:4" ht="12.75">
      <c r="C158" s="102"/>
      <c r="D158" s="102"/>
    </row>
    <row r="159" spans="3:4" ht="12.75">
      <c r="C159" s="102"/>
      <c r="D159" s="102"/>
    </row>
    <row r="160" spans="3:4" ht="12.75">
      <c r="C160" s="102"/>
      <c r="D160" s="102"/>
    </row>
    <row r="161" spans="3:4" ht="12.75">
      <c r="C161" s="102"/>
      <c r="D161" s="102"/>
    </row>
    <row r="162" spans="3:4" ht="12.75">
      <c r="C162" s="102"/>
      <c r="D162" s="102"/>
    </row>
    <row r="163" spans="3:4" ht="12.75">
      <c r="C163" s="102"/>
      <c r="D163" s="102"/>
    </row>
    <row r="164" spans="3:4" ht="12.75">
      <c r="C164" s="102"/>
      <c r="D164" s="102"/>
    </row>
    <row r="165" spans="3:4" ht="12.75">
      <c r="C165" s="102"/>
      <c r="D165" s="102"/>
    </row>
    <row r="166" spans="3:4" ht="12.75">
      <c r="C166" s="102"/>
      <c r="D166" s="102"/>
    </row>
    <row r="167" spans="3:4" ht="12.75">
      <c r="C167" s="102"/>
      <c r="D167" s="102"/>
    </row>
    <row r="168" spans="3:4" ht="12.75">
      <c r="C168" s="102"/>
      <c r="D168" s="102"/>
    </row>
    <row r="169" spans="3:4" ht="12.75">
      <c r="C169" s="102"/>
      <c r="D169" s="102"/>
    </row>
    <row r="170" spans="3:4" ht="12.75">
      <c r="C170" s="102"/>
      <c r="D170" s="102"/>
    </row>
    <row r="171" spans="3:4" ht="12.75">
      <c r="C171" s="102"/>
      <c r="D171" s="102"/>
    </row>
    <row r="172" spans="3:4" ht="12.75">
      <c r="C172" s="102"/>
      <c r="D172" s="102"/>
    </row>
    <row r="173" spans="3:4" ht="12.75">
      <c r="C173" s="102"/>
      <c r="D173" s="102"/>
    </row>
    <row r="174" spans="3:4" ht="12.75">
      <c r="C174" s="102"/>
      <c r="D174" s="102"/>
    </row>
    <row r="175" spans="3:4" ht="12.75">
      <c r="C175" s="102"/>
      <c r="D175" s="102"/>
    </row>
    <row r="176" spans="3:4" ht="12.75">
      <c r="C176" s="102"/>
      <c r="D176" s="102"/>
    </row>
    <row r="177" spans="3:4" ht="12.75">
      <c r="C177" s="102"/>
      <c r="D177" s="102"/>
    </row>
    <row r="178" spans="3:4" ht="12.75">
      <c r="C178" s="102"/>
      <c r="D178" s="102"/>
    </row>
    <row r="179" spans="3:4" ht="12.75">
      <c r="C179" s="102"/>
      <c r="D179" s="102"/>
    </row>
    <row r="180" spans="3:4" ht="12.75">
      <c r="C180" s="102"/>
      <c r="D180" s="102"/>
    </row>
    <row r="181" spans="3:4" ht="12.75">
      <c r="C181" s="102"/>
      <c r="D181" s="102"/>
    </row>
    <row r="182" spans="3:4" ht="12.75">
      <c r="C182" s="102"/>
      <c r="D182" s="102"/>
    </row>
    <row r="183" spans="3:4" ht="12.75">
      <c r="C183" s="102"/>
      <c r="D183" s="102"/>
    </row>
    <row r="184" spans="3:4" ht="12.75">
      <c r="C184" s="102"/>
      <c r="D184" s="102"/>
    </row>
    <row r="185" spans="3:4" ht="12.75">
      <c r="C185" s="102"/>
      <c r="D185" s="102"/>
    </row>
    <row r="186" spans="3:4" ht="12.75">
      <c r="C186" s="102"/>
      <c r="D186" s="102"/>
    </row>
    <row r="187" spans="3:4" ht="12.75">
      <c r="C187" s="102"/>
      <c r="D187" s="102"/>
    </row>
    <row r="188" spans="3:4" ht="12.75">
      <c r="C188" s="102"/>
      <c r="D188" s="102"/>
    </row>
    <row r="189" spans="3:4" ht="12.75">
      <c r="C189" s="102"/>
      <c r="D189" s="102"/>
    </row>
    <row r="190" spans="3:4" ht="12.75">
      <c r="C190" s="102"/>
      <c r="D190" s="102"/>
    </row>
    <row r="191" spans="3:4" ht="12.75">
      <c r="C191" s="102"/>
      <c r="D191" s="102"/>
    </row>
    <row r="192" spans="3:4" ht="12.75">
      <c r="C192" s="102"/>
      <c r="D192" s="102"/>
    </row>
    <row r="193" spans="3:4" ht="12.75">
      <c r="C193" s="102"/>
      <c r="D193" s="102"/>
    </row>
    <row r="194" spans="3:4" ht="12.75">
      <c r="C194" s="102"/>
      <c r="D194" s="102"/>
    </row>
    <row r="195" spans="3:4" ht="12.75">
      <c r="C195" s="102"/>
      <c r="D195" s="102"/>
    </row>
    <row r="196" spans="3:4" ht="12.75">
      <c r="C196" s="102"/>
      <c r="D196" s="102"/>
    </row>
    <row r="197" spans="3:4" ht="12.75">
      <c r="C197" s="102"/>
      <c r="D197" s="102"/>
    </row>
    <row r="198" spans="3:4" ht="12.75">
      <c r="C198" s="102"/>
      <c r="D198" s="102"/>
    </row>
    <row r="199" spans="3:4" ht="12.75">
      <c r="C199" s="102"/>
      <c r="D199" s="102"/>
    </row>
    <row r="200" spans="3:4" ht="12.75">
      <c r="C200" s="102"/>
      <c r="D200" s="102"/>
    </row>
    <row r="201" spans="3:4" ht="12.75">
      <c r="C201" s="102"/>
      <c r="D201" s="102"/>
    </row>
    <row r="202" spans="3:4" ht="12.75">
      <c r="C202" s="102"/>
      <c r="D202" s="102"/>
    </row>
    <row r="203" spans="3:4" ht="12.75">
      <c r="C203" s="102"/>
      <c r="D203" s="102"/>
    </row>
    <row r="204" spans="3:4" ht="12.75">
      <c r="C204" s="102"/>
      <c r="D204" s="102"/>
    </row>
    <row r="205" spans="3:4" ht="12.75">
      <c r="C205" s="102"/>
      <c r="D205" s="102"/>
    </row>
    <row r="206" spans="3:4" ht="12.75">
      <c r="C206" s="102"/>
      <c r="D206" s="102"/>
    </row>
    <row r="207" spans="3:4" ht="12.75">
      <c r="C207" s="102"/>
      <c r="D207" s="102"/>
    </row>
    <row r="208" spans="3:4" ht="12.75">
      <c r="C208" s="102"/>
      <c r="D208" s="102"/>
    </row>
    <row r="209" spans="3:4" ht="12.75">
      <c r="C209" s="102"/>
      <c r="D209" s="102"/>
    </row>
    <row r="210" spans="3:4" ht="12.75">
      <c r="C210" s="102"/>
      <c r="D210" s="102"/>
    </row>
    <row r="211" spans="3:4" ht="12.75">
      <c r="C211" s="102"/>
      <c r="D211" s="102"/>
    </row>
    <row r="212" spans="3:4" ht="12.75">
      <c r="C212" s="102"/>
      <c r="D212" s="102"/>
    </row>
    <row r="213" spans="3:4" ht="12.75">
      <c r="C213" s="102"/>
      <c r="D213" s="102"/>
    </row>
    <row r="214" spans="3:4" ht="12.75">
      <c r="C214" s="102"/>
      <c r="D214" s="102"/>
    </row>
    <row r="215" spans="3:4" ht="12.75">
      <c r="C215" s="102"/>
      <c r="D215" s="102"/>
    </row>
    <row r="216" spans="3:4" ht="12.75">
      <c r="C216" s="102"/>
      <c r="D216" s="102"/>
    </row>
    <row r="217" spans="3:4" ht="12.75">
      <c r="C217" s="102"/>
      <c r="D217" s="102"/>
    </row>
    <row r="218" spans="3:4" ht="12.75">
      <c r="C218" s="102"/>
      <c r="D218" s="102"/>
    </row>
    <row r="219" spans="3:4" ht="12.75">
      <c r="C219" s="102"/>
      <c r="D219" s="102"/>
    </row>
    <row r="220" spans="3:4" ht="12.75">
      <c r="C220" s="102"/>
      <c r="D220" s="102"/>
    </row>
    <row r="221" spans="3:4" ht="12.75">
      <c r="C221" s="102"/>
      <c r="D221" s="102"/>
    </row>
    <row r="222" spans="3:4" ht="12.75">
      <c r="C222" s="102"/>
      <c r="D222" s="102"/>
    </row>
    <row r="223" spans="3:4" ht="12.75">
      <c r="C223" s="102"/>
      <c r="D223" s="102"/>
    </row>
    <row r="224" spans="3:4" ht="12.75">
      <c r="C224" s="102"/>
      <c r="D224" s="102"/>
    </row>
    <row r="225" spans="3:4" ht="12.75">
      <c r="C225" s="102"/>
      <c r="D225" s="102"/>
    </row>
    <row r="226" spans="3:4" ht="12.75">
      <c r="C226" s="102"/>
      <c r="D226" s="102"/>
    </row>
    <row r="227" spans="3:4" ht="12.75">
      <c r="C227" s="102"/>
      <c r="D227" s="102"/>
    </row>
    <row r="228" spans="3:4" ht="12.75">
      <c r="C228" s="102"/>
      <c r="D228" s="102"/>
    </row>
    <row r="229" spans="3:4" ht="12.75">
      <c r="C229" s="102"/>
      <c r="D229" s="102"/>
    </row>
    <row r="230" spans="3:4" ht="12.75">
      <c r="C230" s="102"/>
      <c r="D230" s="102"/>
    </row>
    <row r="231" spans="3:4" ht="12.75">
      <c r="C231" s="102"/>
      <c r="D231" s="102"/>
    </row>
    <row r="232" spans="3:4" ht="12.75">
      <c r="C232" s="102"/>
      <c r="D232" s="102"/>
    </row>
    <row r="233" spans="3:4" ht="12.75">
      <c r="C233" s="102"/>
      <c r="D233" s="102"/>
    </row>
    <row r="234" spans="3:4" ht="12.75">
      <c r="C234" s="102"/>
      <c r="D234" s="102"/>
    </row>
    <row r="235" spans="3:4" ht="12.75">
      <c r="C235" s="102"/>
      <c r="D235" s="102"/>
    </row>
    <row r="236" spans="3:4" ht="12.75">
      <c r="C236" s="102"/>
      <c r="D236" s="102"/>
    </row>
    <row r="237" spans="3:4" ht="12.75">
      <c r="C237" s="102"/>
      <c r="D237" s="102"/>
    </row>
    <row r="238" spans="3:4" ht="12.75">
      <c r="C238" s="102"/>
      <c r="D238" s="102"/>
    </row>
    <row r="239" spans="3:4" ht="12.75">
      <c r="C239" s="102"/>
      <c r="D239" s="102"/>
    </row>
    <row r="240" spans="3:4" ht="12.75">
      <c r="C240" s="102"/>
      <c r="D240" s="102"/>
    </row>
    <row r="241" spans="3:4" ht="12.75">
      <c r="C241" s="102"/>
      <c r="D241" s="102"/>
    </row>
    <row r="242" ht="12.75">
      <c r="D242" s="102"/>
    </row>
    <row r="243" ht="12.75">
      <c r="D243" s="102"/>
    </row>
    <row r="244" ht="12.75">
      <c r="D244" s="102"/>
    </row>
    <row r="245" ht="12.75">
      <c r="D245" s="102"/>
    </row>
    <row r="246" ht="12.75">
      <c r="D246" s="102"/>
    </row>
    <row r="247" ht="12.75">
      <c r="D247" s="102"/>
    </row>
    <row r="248" ht="12.75">
      <c r="D248" s="102"/>
    </row>
    <row r="249" ht="12.75">
      <c r="D249" s="102"/>
    </row>
    <row r="250" ht="12.75">
      <c r="D250" s="102"/>
    </row>
  </sheetData>
  <sheetProtection/>
  <mergeCells count="1">
    <mergeCell ref="A3:C4"/>
  </mergeCells>
  <printOptions/>
  <pageMargins left="0.9055118110236221" right="0.5118110236220472" top="0.1968503937007874" bottom="0" header="0.31496062992125984" footer="0.31496062992125984"/>
  <pageSetup fitToHeight="1" fitToWidth="1" horizontalDpi="600" verticalDpi="600" orientation="portrait" paperSize="9" scale="5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zoomScalePageLayoutView="0" workbookViewId="0" topLeftCell="A1">
      <selection activeCell="K23" sqref="K23:K24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5.14062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7109375" style="52" customWidth="1"/>
    <col min="10" max="10" width="10.140625" style="52" customWidth="1"/>
    <col min="11" max="11" width="12.421875" style="52" customWidth="1"/>
    <col min="12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 t="s">
        <v>251</v>
      </c>
      <c r="D2" s="47"/>
      <c r="F2" s="180"/>
      <c r="G2" s="53"/>
    </row>
    <row r="3" spans="1:18" ht="13.5" customHeight="1">
      <c r="A3" s="51"/>
      <c r="C3" s="53"/>
      <c r="D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296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5" t="s">
        <v>0</v>
      </c>
      <c r="F6" s="436"/>
      <c r="G6" s="56" t="s">
        <v>232</v>
      </c>
      <c r="H6" s="55" t="s">
        <v>341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59"/>
      <c r="E7" s="381" t="s">
        <v>297</v>
      </c>
      <c r="F7" s="57" t="s">
        <v>298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127745</v>
      </c>
      <c r="E9" s="377">
        <f>SUM(E10:E30)</f>
        <v>24152</v>
      </c>
      <c r="F9" s="153">
        <f>SUM(F10:F30)</f>
        <v>103593</v>
      </c>
      <c r="G9" s="154">
        <f>SUM(G10:G30)</f>
        <v>0</v>
      </c>
      <c r="H9" s="155">
        <f>SUM(H10:H30)</f>
        <v>10646</v>
      </c>
      <c r="I9" s="156">
        <f>SUM(I10:I30)</f>
        <v>138391</v>
      </c>
      <c r="K9" s="67"/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21037</v>
      </c>
      <c r="E10" s="376">
        <v>11062</v>
      </c>
      <c r="F10" s="161">
        <v>9975</v>
      </c>
      <c r="G10" s="162">
        <v>0</v>
      </c>
      <c r="H10" s="163">
        <v>2144</v>
      </c>
      <c r="I10" s="164">
        <f aca="true" t="shared" si="1" ref="I10:I45">E10+F10+G10+H10</f>
        <v>23181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22904</v>
      </c>
      <c r="E11" s="403">
        <v>1772</v>
      </c>
      <c r="F11" s="66">
        <v>21132</v>
      </c>
      <c r="G11" s="124">
        <v>0</v>
      </c>
      <c r="H11" s="61">
        <v>840</v>
      </c>
      <c r="I11" s="62">
        <f t="shared" si="1"/>
        <v>23744</v>
      </c>
      <c r="K11" s="67"/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0</v>
      </c>
      <c r="E12" s="403">
        <v>0</v>
      </c>
      <c r="F12" s="66">
        <v>0</v>
      </c>
      <c r="G12" s="124">
        <v>0</v>
      </c>
      <c r="H12" s="61">
        <v>3710</v>
      </c>
      <c r="I12" s="62">
        <f t="shared" si="1"/>
        <v>3710</v>
      </c>
      <c r="K12" s="67"/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11605</v>
      </c>
      <c r="E13" s="403">
        <v>975</v>
      </c>
      <c r="F13" s="66">
        <v>10630</v>
      </c>
      <c r="G13" s="124">
        <v>0</v>
      </c>
      <c r="H13" s="61">
        <v>395</v>
      </c>
      <c r="I13" s="62">
        <f t="shared" si="1"/>
        <v>12000</v>
      </c>
      <c r="K13" s="67"/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17</v>
      </c>
      <c r="E14" s="403">
        <v>5</v>
      </c>
      <c r="F14" s="66">
        <v>12</v>
      </c>
      <c r="G14" s="124">
        <v>0</v>
      </c>
      <c r="H14" s="61">
        <v>5</v>
      </c>
      <c r="I14" s="62">
        <f t="shared" si="1"/>
        <v>22</v>
      </c>
      <c r="K14" s="67"/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0</v>
      </c>
      <c r="E15" s="403">
        <v>0</v>
      </c>
      <c r="F15" s="66">
        <v>0</v>
      </c>
      <c r="G15" s="124">
        <v>0</v>
      </c>
      <c r="H15" s="61">
        <v>70</v>
      </c>
      <c r="I15" s="62">
        <f t="shared" si="1"/>
        <v>70</v>
      </c>
      <c r="K15" s="67"/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4380</v>
      </c>
      <c r="E16" s="403">
        <v>565</v>
      </c>
      <c r="F16" s="66">
        <v>3815</v>
      </c>
      <c r="G16" s="124">
        <v>0</v>
      </c>
      <c r="H16" s="61">
        <v>557</v>
      </c>
      <c r="I16" s="62">
        <f t="shared" si="1"/>
        <v>4937</v>
      </c>
      <c r="K16" s="67"/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33926</v>
      </c>
      <c r="E17" s="403">
        <v>5474</v>
      </c>
      <c r="F17" s="66">
        <v>28452</v>
      </c>
      <c r="G17" s="124">
        <v>0</v>
      </c>
      <c r="H17" s="61">
        <v>2045</v>
      </c>
      <c r="I17" s="62">
        <f t="shared" si="1"/>
        <v>35971</v>
      </c>
      <c r="K17" s="67"/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11500</v>
      </c>
      <c r="E18" s="404">
        <v>1867</v>
      </c>
      <c r="F18" s="68">
        <v>9633</v>
      </c>
      <c r="G18" s="124">
        <v>0</v>
      </c>
      <c r="H18" s="61">
        <v>672</v>
      </c>
      <c r="I18" s="62">
        <f t="shared" si="1"/>
        <v>12172</v>
      </c>
      <c r="K18" s="67"/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134</v>
      </c>
      <c r="E19" s="404">
        <v>22</v>
      </c>
      <c r="F19" s="68">
        <v>112</v>
      </c>
      <c r="G19" s="124">
        <v>0</v>
      </c>
      <c r="H19" s="61">
        <v>5</v>
      </c>
      <c r="I19" s="62">
        <f t="shared" si="1"/>
        <v>139</v>
      </c>
      <c r="K19" s="67"/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1559</v>
      </c>
      <c r="E20" s="404">
        <v>170</v>
      </c>
      <c r="F20" s="68">
        <v>1389</v>
      </c>
      <c r="G20" s="124">
        <v>0</v>
      </c>
      <c r="H20" s="61">
        <v>55</v>
      </c>
      <c r="I20" s="62">
        <f t="shared" si="1"/>
        <v>1614</v>
      </c>
      <c r="K20" s="67"/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208</v>
      </c>
      <c r="E21" s="404">
        <v>25</v>
      </c>
      <c r="F21" s="68">
        <v>183</v>
      </c>
      <c r="G21" s="124">
        <v>0</v>
      </c>
      <c r="H21" s="61">
        <v>5</v>
      </c>
      <c r="I21" s="62">
        <f t="shared" si="1"/>
        <v>213</v>
      </c>
      <c r="K21" s="67"/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32</v>
      </c>
      <c r="E22" s="403">
        <v>10</v>
      </c>
      <c r="F22" s="66">
        <v>22</v>
      </c>
      <c r="G22" s="124">
        <v>0</v>
      </c>
      <c r="H22" s="61">
        <v>3</v>
      </c>
      <c r="I22" s="62">
        <f t="shared" si="1"/>
        <v>35</v>
      </c>
      <c r="K22" s="67"/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0</v>
      </c>
      <c r="E23" s="403">
        <v>0</v>
      </c>
      <c r="F23" s="66">
        <v>0</v>
      </c>
      <c r="G23" s="124">
        <v>0</v>
      </c>
      <c r="H23" s="61">
        <v>0</v>
      </c>
      <c r="I23" s="62">
        <f t="shared" si="1"/>
        <v>0</v>
      </c>
      <c r="K23" s="67"/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0</v>
      </c>
      <c r="E24" s="403">
        <v>0</v>
      </c>
      <c r="F24" s="66">
        <v>0</v>
      </c>
      <c r="G24" s="124">
        <v>0</v>
      </c>
      <c r="H24" s="61">
        <v>0</v>
      </c>
      <c r="I24" s="62">
        <f t="shared" si="1"/>
        <v>0</v>
      </c>
      <c r="K24" s="67"/>
      <c r="L24" s="54"/>
      <c r="M24" s="54"/>
      <c r="N24" s="54"/>
      <c r="O24" s="54"/>
      <c r="P24" s="54"/>
      <c r="Q24" s="54"/>
      <c r="R24" s="54"/>
    </row>
    <row r="25" spans="1:11" ht="10.5">
      <c r="A25" s="390">
        <v>16</v>
      </c>
      <c r="B25" s="396" t="s">
        <v>64</v>
      </c>
      <c r="C25" s="392" t="s">
        <v>65</v>
      </c>
      <c r="D25" s="385">
        <f t="shared" si="0"/>
        <v>0</v>
      </c>
      <c r="E25" s="403">
        <v>0</v>
      </c>
      <c r="F25" s="66">
        <v>0</v>
      </c>
      <c r="G25" s="124">
        <v>0</v>
      </c>
      <c r="H25" s="61">
        <v>0</v>
      </c>
      <c r="I25" s="62">
        <f>SUM(E25:H25)</f>
        <v>0</v>
      </c>
      <c r="K25" s="67"/>
    </row>
    <row r="26" spans="1:11" ht="10.5">
      <c r="A26" s="390">
        <v>17</v>
      </c>
      <c r="B26" s="396" t="s">
        <v>33</v>
      </c>
      <c r="C26" s="392" t="s">
        <v>34</v>
      </c>
      <c r="D26" s="385">
        <f t="shared" si="0"/>
        <v>1405</v>
      </c>
      <c r="E26" s="406">
        <v>55</v>
      </c>
      <c r="F26" s="66">
        <v>1350</v>
      </c>
      <c r="G26" s="124">
        <v>0</v>
      </c>
      <c r="H26" s="61">
        <v>5</v>
      </c>
      <c r="I26" s="62">
        <f t="shared" si="1"/>
        <v>1410</v>
      </c>
      <c r="K26" s="67"/>
    </row>
    <row r="27" spans="1:11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16405</v>
      </c>
      <c r="E27" s="404">
        <v>2140</v>
      </c>
      <c r="F27" s="66">
        <v>14265</v>
      </c>
      <c r="G27" s="124">
        <v>0</v>
      </c>
      <c r="H27" s="61">
        <v>135</v>
      </c>
      <c r="I27" s="62">
        <f t="shared" si="1"/>
        <v>16540</v>
      </c>
      <c r="K27" s="67"/>
    </row>
    <row r="28" spans="1:11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403">
        <v>0</v>
      </c>
      <c r="F28" s="66">
        <v>0</v>
      </c>
      <c r="G28" s="124">
        <v>0</v>
      </c>
      <c r="H28" s="61">
        <v>0</v>
      </c>
      <c r="I28" s="62">
        <f t="shared" si="1"/>
        <v>0</v>
      </c>
      <c r="K28" s="67"/>
    </row>
    <row r="29" spans="1:11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0</v>
      </c>
      <c r="E29" s="403">
        <v>0</v>
      </c>
      <c r="F29" s="66">
        <v>0</v>
      </c>
      <c r="G29" s="124">
        <v>0</v>
      </c>
      <c r="H29" s="61">
        <v>0</v>
      </c>
      <c r="I29" s="62">
        <f t="shared" si="1"/>
        <v>0</v>
      </c>
      <c r="K29" s="67"/>
    </row>
    <row r="30" spans="1:11" ht="11.25" thickBot="1">
      <c r="A30" s="391">
        <v>21</v>
      </c>
      <c r="B30" s="398" t="s">
        <v>41</v>
      </c>
      <c r="C30" s="394" t="s">
        <v>42</v>
      </c>
      <c r="D30" s="386">
        <f t="shared" si="0"/>
        <v>2633</v>
      </c>
      <c r="E30" s="405">
        <v>10</v>
      </c>
      <c r="F30" s="168">
        <v>2623</v>
      </c>
      <c r="G30" s="124">
        <v>0</v>
      </c>
      <c r="H30" s="170">
        <v>0</v>
      </c>
      <c r="I30" s="171">
        <f t="shared" si="1"/>
        <v>2633</v>
      </c>
      <c r="K30" s="67"/>
    </row>
    <row r="31" spans="1:11" ht="11.25" thickBot="1">
      <c r="A31" s="172" t="s">
        <v>98</v>
      </c>
      <c r="B31" s="173" t="s">
        <v>43</v>
      </c>
      <c r="C31" s="373"/>
      <c r="D31" s="378">
        <f t="shared" si="0"/>
        <v>125500</v>
      </c>
      <c r="E31" s="377">
        <f>SUM(E32:E45)</f>
        <v>21579</v>
      </c>
      <c r="F31" s="153">
        <f>SUM(F32:F45)</f>
        <v>103921</v>
      </c>
      <c r="G31" s="154">
        <f>SUM(G32:G45)</f>
        <v>0</v>
      </c>
      <c r="H31" s="155">
        <f>SUM(H32:H45)</f>
        <v>14584</v>
      </c>
      <c r="I31" s="154">
        <f t="shared" si="1"/>
        <v>140084</v>
      </c>
      <c r="K31" s="67"/>
    </row>
    <row r="32" spans="1:11" ht="10.5">
      <c r="A32" s="389">
        <v>1</v>
      </c>
      <c r="B32" s="395" t="s">
        <v>44</v>
      </c>
      <c r="C32" s="372" t="s">
        <v>45</v>
      </c>
      <c r="D32" s="384">
        <f t="shared" si="0"/>
        <v>857</v>
      </c>
      <c r="E32" s="376">
        <v>790</v>
      </c>
      <c r="F32" s="161">
        <v>67</v>
      </c>
      <c r="G32" s="162">
        <v>0</v>
      </c>
      <c r="H32" s="163">
        <v>303</v>
      </c>
      <c r="I32" s="164">
        <f t="shared" si="1"/>
        <v>1160</v>
      </c>
      <c r="K32" s="67"/>
    </row>
    <row r="33" spans="1:11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100857</v>
      </c>
      <c r="E33" s="403">
        <v>12842</v>
      </c>
      <c r="F33" s="66">
        <v>88015</v>
      </c>
      <c r="G33" s="124">
        <v>0</v>
      </c>
      <c r="H33" s="61">
        <v>9329</v>
      </c>
      <c r="I33" s="62">
        <f t="shared" si="1"/>
        <v>110186</v>
      </c>
      <c r="K33" s="67"/>
    </row>
    <row r="34" spans="1:11" ht="10.5">
      <c r="A34" s="390">
        <v>3</v>
      </c>
      <c r="B34" s="396" t="s">
        <v>48</v>
      </c>
      <c r="C34" s="392" t="s">
        <v>49</v>
      </c>
      <c r="D34" s="385">
        <f t="shared" si="0"/>
        <v>0</v>
      </c>
      <c r="E34" s="403">
        <v>0</v>
      </c>
      <c r="F34" s="66">
        <v>0</v>
      </c>
      <c r="G34" s="124">
        <v>0</v>
      </c>
      <c r="H34" s="61">
        <v>4909</v>
      </c>
      <c r="I34" s="62">
        <f t="shared" si="1"/>
        <v>4909</v>
      </c>
      <c r="K34" s="67"/>
    </row>
    <row r="35" spans="1:11" ht="10.5">
      <c r="A35" s="390">
        <v>4</v>
      </c>
      <c r="B35" s="396" t="s">
        <v>254</v>
      </c>
      <c r="C35" s="392" t="s">
        <v>255</v>
      </c>
      <c r="D35" s="385">
        <f t="shared" si="0"/>
        <v>0</v>
      </c>
      <c r="E35" s="403">
        <v>0</v>
      </c>
      <c r="F35" s="66">
        <v>0</v>
      </c>
      <c r="G35" s="124">
        <v>0</v>
      </c>
      <c r="H35" s="61">
        <v>0</v>
      </c>
      <c r="I35" s="62">
        <f t="shared" si="1"/>
        <v>0</v>
      </c>
      <c r="K35" s="67"/>
    </row>
    <row r="36" spans="1:11" ht="10.5">
      <c r="A36" s="390">
        <v>5</v>
      </c>
      <c r="B36" s="396" t="s">
        <v>50</v>
      </c>
      <c r="C36" s="392" t="s">
        <v>51</v>
      </c>
      <c r="D36" s="385">
        <f t="shared" si="0"/>
        <v>0</v>
      </c>
      <c r="E36" s="403">
        <v>0</v>
      </c>
      <c r="F36" s="66">
        <v>0</v>
      </c>
      <c r="G36" s="124">
        <v>0</v>
      </c>
      <c r="H36" s="61">
        <v>0</v>
      </c>
      <c r="I36" s="62">
        <f t="shared" si="1"/>
        <v>0</v>
      </c>
      <c r="K36" s="67"/>
    </row>
    <row r="37" spans="1:11" ht="10.5">
      <c r="A37" s="390">
        <v>6</v>
      </c>
      <c r="B37" s="396" t="s">
        <v>161</v>
      </c>
      <c r="C37" s="392" t="s">
        <v>253</v>
      </c>
      <c r="D37" s="385">
        <f t="shared" si="0"/>
        <v>0</v>
      </c>
      <c r="E37" s="403">
        <v>0</v>
      </c>
      <c r="F37" s="181">
        <v>0</v>
      </c>
      <c r="G37" s="124">
        <v>0</v>
      </c>
      <c r="H37" s="61">
        <v>0</v>
      </c>
      <c r="I37" s="62">
        <f t="shared" si="1"/>
        <v>0</v>
      </c>
      <c r="K37" s="67"/>
    </row>
    <row r="38" spans="1:11" ht="10.5">
      <c r="A38" s="390">
        <v>7</v>
      </c>
      <c r="B38" s="396" t="s">
        <v>263</v>
      </c>
      <c r="C38" s="399" t="s">
        <v>99</v>
      </c>
      <c r="D38" s="385">
        <f t="shared" si="0"/>
        <v>625</v>
      </c>
      <c r="E38" s="406">
        <v>0</v>
      </c>
      <c r="F38" s="181">
        <v>625</v>
      </c>
      <c r="G38" s="124">
        <v>0</v>
      </c>
      <c r="H38" s="61">
        <v>0</v>
      </c>
      <c r="I38" s="62">
        <f t="shared" si="1"/>
        <v>625</v>
      </c>
      <c r="K38" s="67"/>
    </row>
    <row r="39" spans="1:11" ht="10.5">
      <c r="A39" s="390">
        <v>8</v>
      </c>
      <c r="B39" s="396" t="s">
        <v>52</v>
      </c>
      <c r="C39" s="392" t="s">
        <v>32</v>
      </c>
      <c r="D39" s="385">
        <f t="shared" si="0"/>
        <v>415</v>
      </c>
      <c r="E39" s="403">
        <v>0</v>
      </c>
      <c r="F39" s="181">
        <v>415</v>
      </c>
      <c r="G39" s="124">
        <v>0</v>
      </c>
      <c r="H39" s="61">
        <v>0</v>
      </c>
      <c r="I39" s="62">
        <f t="shared" si="1"/>
        <v>415</v>
      </c>
      <c r="K39" s="67"/>
    </row>
    <row r="40" spans="1:11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1415</v>
      </c>
      <c r="E40" s="403">
        <v>60</v>
      </c>
      <c r="F40" s="181">
        <v>1355</v>
      </c>
      <c r="G40" s="124">
        <v>0</v>
      </c>
      <c r="H40" s="61">
        <v>18</v>
      </c>
      <c r="I40" s="62">
        <f t="shared" si="1"/>
        <v>1433</v>
      </c>
      <c r="K40" s="67"/>
    </row>
    <row r="41" spans="1:11" ht="10.5">
      <c r="A41" s="390">
        <f t="shared" si="2"/>
        <v>10</v>
      </c>
      <c r="B41" s="396" t="s">
        <v>55</v>
      </c>
      <c r="C41" s="392" t="s">
        <v>260</v>
      </c>
      <c r="D41" s="385">
        <f t="shared" si="0"/>
        <v>7871</v>
      </c>
      <c r="E41" s="403">
        <v>601</v>
      </c>
      <c r="F41" s="181">
        <v>7270</v>
      </c>
      <c r="G41" s="124">
        <v>0</v>
      </c>
      <c r="H41" s="61">
        <v>25</v>
      </c>
      <c r="I41" s="62">
        <f t="shared" si="1"/>
        <v>7896</v>
      </c>
      <c r="K41" s="67"/>
    </row>
    <row r="42" spans="1:11" ht="10.5">
      <c r="A42" s="390">
        <v>11</v>
      </c>
      <c r="B42" s="396" t="s">
        <v>56</v>
      </c>
      <c r="C42" s="392" t="s">
        <v>57</v>
      </c>
      <c r="D42" s="385">
        <f t="shared" si="0"/>
        <v>0</v>
      </c>
      <c r="E42" s="403">
        <v>0</v>
      </c>
      <c r="F42" s="181">
        <v>0</v>
      </c>
      <c r="G42" s="124">
        <v>0</v>
      </c>
      <c r="H42" s="61">
        <v>0</v>
      </c>
      <c r="I42" s="62">
        <f t="shared" si="1"/>
        <v>0</v>
      </c>
      <c r="K42" s="67"/>
    </row>
    <row r="43" spans="1:11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7286</v>
      </c>
      <c r="E43" s="403">
        <v>7286</v>
      </c>
      <c r="F43" s="181">
        <v>0</v>
      </c>
      <c r="G43" s="124">
        <v>0</v>
      </c>
      <c r="H43" s="61">
        <v>0</v>
      </c>
      <c r="I43" s="62">
        <f t="shared" si="1"/>
        <v>7286</v>
      </c>
      <c r="K43" s="67"/>
    </row>
    <row r="44" spans="1:11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0</v>
      </c>
      <c r="E44" s="407">
        <v>0</v>
      </c>
      <c r="F44" s="71">
        <v>0</v>
      </c>
      <c r="G44" s="124">
        <v>0</v>
      </c>
      <c r="H44" s="61">
        <v>0</v>
      </c>
      <c r="I44" s="62">
        <f t="shared" si="1"/>
        <v>0</v>
      </c>
      <c r="K44" s="67"/>
    </row>
    <row r="45" spans="1:11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6174</v>
      </c>
      <c r="E45" s="405">
        <v>0</v>
      </c>
      <c r="F45" s="168">
        <v>6174</v>
      </c>
      <c r="G45" s="124">
        <v>0</v>
      </c>
      <c r="H45" s="170">
        <v>0</v>
      </c>
      <c r="I45" s="171">
        <f t="shared" si="1"/>
        <v>6174</v>
      </c>
      <c r="K45" s="67"/>
    </row>
    <row r="46" spans="1:11" ht="11.25" thickBot="1">
      <c r="A46" s="176">
        <f t="shared" si="2"/>
        <v>15</v>
      </c>
      <c r="B46" s="401" t="s">
        <v>62</v>
      </c>
      <c r="C46" s="374"/>
      <c r="D46" s="379">
        <f t="shared" si="0"/>
        <v>-2245</v>
      </c>
      <c r="E46" s="383">
        <f>E31-E9</f>
        <v>-2573</v>
      </c>
      <c r="F46" s="177">
        <f>F31-F9</f>
        <v>328</v>
      </c>
      <c r="G46" s="178">
        <f>G31-G9</f>
        <v>0</v>
      </c>
      <c r="H46" s="179">
        <f>H31-H9</f>
        <v>3938</v>
      </c>
      <c r="I46" s="178">
        <f>I31-I9</f>
        <v>1693</v>
      </c>
      <c r="K46" s="67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11811023622047245" right="0" top="0.7874015748031497" bottom="0.7874015748031497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6"/>
  <sheetViews>
    <sheetView tabSelected="1" zoomScalePageLayoutView="0" workbookViewId="0" topLeftCell="A1">
      <selection activeCell="O21" sqref="O21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4.2812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7109375" style="52" customWidth="1"/>
    <col min="10" max="10" width="10.140625" style="52" customWidth="1"/>
    <col min="11" max="11" width="12.140625" style="52" customWidth="1"/>
    <col min="12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/>
      <c r="D2" s="47"/>
      <c r="F2" s="180"/>
      <c r="G2" s="53"/>
    </row>
    <row r="3" spans="1:18" ht="13.5" customHeight="1">
      <c r="A3" s="51"/>
      <c r="C3" s="47" t="s">
        <v>251</v>
      </c>
      <c r="D3" s="47"/>
      <c r="F3" s="180"/>
      <c r="G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337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5" t="s">
        <v>0</v>
      </c>
      <c r="F6" s="436"/>
      <c r="G6" s="56" t="s">
        <v>232</v>
      </c>
      <c r="H6" s="55" t="s">
        <v>341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59"/>
      <c r="E7" s="381" t="s">
        <v>233</v>
      </c>
      <c r="F7" s="57" t="s">
        <v>4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1694996.5</v>
      </c>
      <c r="E9" s="377">
        <f>SUM(E10:E30)</f>
        <v>1058283</v>
      </c>
      <c r="F9" s="153">
        <f>SUM(F10:F30)</f>
        <v>264359</v>
      </c>
      <c r="G9" s="154">
        <f>SUM(G10:G30)</f>
        <v>372354.5</v>
      </c>
      <c r="H9" s="155">
        <f>SUM(H10:H30)</f>
        <v>30435</v>
      </c>
      <c r="I9" s="156">
        <f>SUM(I10:I30)</f>
        <v>1725431.5</v>
      </c>
      <c r="K9" s="67"/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100211</v>
      </c>
      <c r="E10" s="376">
        <f>FZV!E10+LF!E10+'FF'!E10+PřF!E10+PdF!E10+FTK!E10+CMTF!E10+PF!E10+RUP!E10+KUP!E10+VUP!E10+CVT!E10+PZ!E10+ASC!E10+VTP!E10+PS!E10+'CP'!E10</f>
        <v>49780</v>
      </c>
      <c r="F10" s="160">
        <f>FZV!F10+LF!F10+'FF'!F10+PřF!F10+PdF!F10+FTK!F10+CMTF!F10+PF!F10+RUP!F10+KUP!F10+VUP!F10+CVT!F10+PZ!F10+ASC!F10+VTP!F10+PS!F10+'CP'!F10</f>
        <v>22059</v>
      </c>
      <c r="G10" s="160">
        <f>FZV!G10+LF!G10+'FF'!G10+PřF!G10+PdF!G10+FTK!G10+CMTF!G10+PF!G10+RUP!G10+KUP!G10+VUP!G10+CVT!G10+PZ!G10+ASC!G10+VTP!G10+PS!G10+'CP'!G10</f>
        <v>28372</v>
      </c>
      <c r="H10" s="160">
        <f>FZV!H10+LF!H10+'FF'!H10+PřF!H10+PdF!H10+FTK!H10+CMTF!H10+PF!H10+RUP!H10+KUP!H10+VUP!H10+CVT!H10+PZ!H10+ASC!H10+VTP!H10+PS!H10+'CP'!H10</f>
        <v>6726</v>
      </c>
      <c r="I10" s="164">
        <f aca="true" t="shared" si="1" ref="I10:I45">E10+F10+G10+H10</f>
        <v>106937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56532</v>
      </c>
      <c r="E11" s="376">
        <f>FZV!E11+LF!E11+'FF'!E11+PřF!E11+PdF!E11+FTK!E11+CMTF!E11+PF!E11+RUP!E11+KUP!E11+VUP!E11+CVT!E11+PZ!E11+ASC!E11+VTP!E11+PS!E11+'CP'!E11</f>
        <v>36685</v>
      </c>
      <c r="F11" s="160">
        <f>FZV!F11+LF!F11+'FF'!F11+PřF!F11+PdF!F11+FTK!F11+CMTF!F11+PF!F11+RUP!F11+KUP!F11+VUP!F11+CVT!F11+PZ!F11+ASC!F11+VTP!F11+PS!F11+'CP'!F11</f>
        <v>12787</v>
      </c>
      <c r="G11" s="160">
        <f>FZV!G11+LF!G11+'FF'!G11+PřF!G11+PdF!G11+FTK!G11+CMTF!G11+PF!G11+RUP!G11+KUP!G11+VUP!G11+CVT!G11+PZ!G11+ASC!G11+VTP!G11+PS!G11+'CP'!G11</f>
        <v>7060</v>
      </c>
      <c r="H11" s="160">
        <f>FZV!H11+LF!H11+'FF'!H11+PřF!H11+PdF!H11+FTK!H11+CMTF!H11+PF!H11+RUP!H11+KUP!H11+VUP!H11+CVT!H11+PZ!H11+ASC!H11+VTP!H11+PS!H11+'CP'!H11</f>
        <v>715</v>
      </c>
      <c r="I11" s="62">
        <f t="shared" si="1"/>
        <v>57247</v>
      </c>
      <c r="K11" s="67"/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1230</v>
      </c>
      <c r="E12" s="376">
        <f>FZV!E12+LF!E12+'FF'!E12+PřF!E12+PdF!E12+FTK!E12+CMTF!E12+PF!E12+RUP!E12+KUP!E12+VUP!E12+CVT!E12+PZ!E12+ASC!E12+VTP!E12+PS!E12+'CP'!E12</f>
        <v>0</v>
      </c>
      <c r="F12" s="160">
        <f>FZV!F12+LF!F12+'FF'!F12+PřF!F12+PdF!F12+FTK!F12+CMTF!F12+PF!F12+RUP!F12+KUP!F12+VUP!F12+CVT!F12+PZ!F12+ASC!F12+VTP!F12+PS!F12+'CP'!F12</f>
        <v>1230</v>
      </c>
      <c r="G12" s="160">
        <f>FZV!G12+LF!G12+'FF'!G12+PřF!G12+PdF!G12+FTK!G12+CMTF!G12+PF!G12+RUP!G12+KUP!G12+VUP!G12+CVT!G12+PZ!G12+ASC!G12+VTP!G12+PS!G12+'CP'!G12</f>
        <v>0</v>
      </c>
      <c r="H12" s="160">
        <f>FZV!H12+LF!H12+'FF'!H12+PřF!H12+PdF!H12+FTK!H12+CMTF!H12+PF!H12+RUP!H12+KUP!H12+VUP!H12+CVT!H12+PZ!H12+ASC!H12+VTP!H12+PS!H12+'CP'!H12</f>
        <v>42</v>
      </c>
      <c r="I12" s="62">
        <f t="shared" si="1"/>
        <v>1272</v>
      </c>
      <c r="K12" s="67"/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18759</v>
      </c>
      <c r="E13" s="376">
        <f>FZV!E13+LF!E13+'FF'!E13+PřF!E13+PdF!E13+FTK!E13+CMTF!E13+PF!E13+RUP!E13+KUP!E13+VUP!E13+CVT!E13+PZ!E13+ASC!E13+VTP!E13+PS!E13+'CP'!E13</f>
        <v>14466</v>
      </c>
      <c r="F13" s="160">
        <f>FZV!F13+LF!F13+'FF'!F13+PřF!F13+PdF!F13+FTK!F13+CMTF!F13+PF!F13+RUP!F13+KUP!F13+VUP!F13+CVT!F13+PZ!F13+ASC!F13+VTP!F13+PS!F13+'CP'!F13</f>
        <v>2783</v>
      </c>
      <c r="G13" s="160">
        <f>FZV!G13+LF!G13+'FF'!G13+PřF!G13+PdF!G13+FTK!G13+CMTF!G13+PF!G13+RUP!G13+KUP!G13+VUP!G13+CVT!G13+PZ!G13+ASC!G13+VTP!G13+PS!G13+'CP'!G13</f>
        <v>1510</v>
      </c>
      <c r="H13" s="160">
        <f>FZV!H13+LF!H13+'FF'!H13+PřF!H13+PdF!H13+FTK!H13+CMTF!H13+PF!H13+RUP!H13+KUP!H13+VUP!H13+CVT!H13+PZ!H13+ASC!H13+VTP!H13+PS!H13+'CP'!H13</f>
        <v>200</v>
      </c>
      <c r="I13" s="62">
        <f t="shared" si="1"/>
        <v>18959</v>
      </c>
      <c r="K13" s="67"/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20708</v>
      </c>
      <c r="E14" s="376">
        <f>FZV!E14+LF!E14+'FF'!E14+PřF!E14+PdF!E14+FTK!E14+CMTF!E14+PF!E14+RUP!E14+KUP!E14+VUP!E14+CVT!E14+PZ!E14+ASC!E14+VTP!E14+PS!E14+'CP'!E14</f>
        <v>10682</v>
      </c>
      <c r="F14" s="160">
        <f>FZV!F14+LF!F14+'FF'!F14+PřF!F14+PdF!F14+FTK!F14+CMTF!F14+PF!F14+RUP!F14+KUP!F14+VUP!F14+CVT!F14+PZ!F14+ASC!F14+VTP!F14+PS!F14+'CP'!F14</f>
        <v>4129</v>
      </c>
      <c r="G14" s="160">
        <f>FZV!G14+LF!G14+'FF'!G14+PřF!G14+PdF!G14+FTK!G14+CMTF!G14+PF!G14+RUP!G14+KUP!G14+VUP!G14+CVT!G14+PZ!G14+ASC!G14+VTP!G14+PS!G14+'CP'!G14</f>
        <v>5897</v>
      </c>
      <c r="H14" s="160">
        <f>FZV!H14+LF!H14+'FF'!H14+PřF!H14+PdF!H14+FTK!H14+CMTF!H14+PF!H14+RUP!H14+KUP!H14+VUP!H14+CVT!H14+PZ!H14+ASC!H14+VTP!H14+PS!H14+'CP'!H14</f>
        <v>640</v>
      </c>
      <c r="I14" s="62">
        <f t="shared" si="1"/>
        <v>21348</v>
      </c>
      <c r="K14" s="67"/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2815</v>
      </c>
      <c r="E15" s="376">
        <f>FZV!E15+LF!E15+'FF'!E15+PřF!E15+PdF!E15+FTK!E15+CMTF!E15+PF!E15+RUP!E15+KUP!E15+VUP!E15+CVT!E15+PZ!E15+ASC!E15+VTP!E15+PS!E15+'CP'!E15</f>
        <v>0</v>
      </c>
      <c r="F15" s="160">
        <f>FZV!F15+LF!F15+'FF'!F15+PřF!F15+PdF!F15+FTK!F15+CMTF!F15+PF!F15+RUP!F15+KUP!F15+VUP!F15+CVT!F15+PZ!F15+ASC!F15+VTP!F15+PS!F15+'CP'!F15</f>
        <v>2815</v>
      </c>
      <c r="G15" s="160">
        <f>FZV!G15+LF!G15+'FF'!G15+PřF!G15+PdF!G15+FTK!G15+CMTF!G15+PF!G15+RUP!G15+KUP!G15+VUP!G15+CVT!G15+PZ!G15+ASC!G15+VTP!G15+PS!G15+'CP'!G15</f>
        <v>0</v>
      </c>
      <c r="H15" s="160">
        <f>FZV!H15+LF!H15+'FF'!H15+PřF!H15+PdF!H15+FTK!H15+CMTF!H15+PF!H15+RUP!H15+KUP!H15+VUP!H15+CVT!H15+PZ!H15+ASC!H15+VTP!H15+PS!H15+'CP'!H15</f>
        <v>58</v>
      </c>
      <c r="I15" s="62">
        <f t="shared" si="1"/>
        <v>2873</v>
      </c>
      <c r="K15" s="67"/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113037</v>
      </c>
      <c r="E16" s="376">
        <f>FZV!E16+LF!E16+'FF'!E16+PřF!E16+PdF!E16+FTK!E16+CMTF!E16+PF!E16+RUP!E16+KUP!E16+VUP!E16+CVT!E16+PZ!E16+ASC!E16+VTP!E16+PS!E16+'CP'!E16</f>
        <v>51512</v>
      </c>
      <c r="F16" s="160">
        <f>FZV!F16+LF!F16+'FF'!F16+PřF!F16+PdF!F16+FTK!F16+CMTF!F16+PF!F16+RUP!F16+KUP!F16+VUP!F16+CVT!F16+PZ!F16+ASC!F16+VTP!F16+PS!F16+'CP'!F16</f>
        <v>35222</v>
      </c>
      <c r="G16" s="160">
        <f>FZV!G16+LF!G16+'FF'!G16+PřF!G16+PdF!G16+FTK!G16+CMTF!G16+PF!G16+RUP!G16+KUP!G16+VUP!G16+CVT!G16+PZ!G16+ASC!G16+VTP!G16+PS!G16+'CP'!G16</f>
        <v>26303</v>
      </c>
      <c r="H16" s="160">
        <f>FZV!H16+LF!H16+'FF'!H16+PřF!H16+PdF!H16+FTK!H16+CMTF!H16+PF!H16+RUP!H16+KUP!H16+VUP!H16+CVT!H16+PZ!H16+ASC!H16+VTP!H16+PS!H16+'CP'!H16</f>
        <v>10312</v>
      </c>
      <c r="I16" s="62">
        <f t="shared" si="1"/>
        <v>123349</v>
      </c>
      <c r="K16" s="67"/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810267</v>
      </c>
      <c r="E17" s="376">
        <f>FZV!E17+LF!E17+'FF'!E17+PřF!E17+PdF!E17+FTK!E17+CMTF!E17+PF!E17+RUP!E17+KUP!E17+VUP!E17+CVT!E17+PZ!E17+ASC!E17+VTP!E17+PS!E17+'CP'!E17</f>
        <v>505097</v>
      </c>
      <c r="F17" s="160">
        <f>FZV!F17+LF!F17+'FF'!F17+PřF!F17+PdF!F17+FTK!F17+CMTF!F17+PF!F17+RUP!F17+KUP!F17+VUP!F17+CVT!F17+PZ!F17+ASC!F17+VTP!F17+PS!F17+'CP'!F17</f>
        <v>89088</v>
      </c>
      <c r="G17" s="160">
        <f>FZV!G17+LF!G17+'FF'!G17+PřF!G17+PdF!G17+FTK!G17+CMTF!G17+PF!G17+RUP!G17+KUP!G17+VUP!G17+CVT!G17+PZ!G17+ASC!G17+VTP!G17+PS!G17+'CP'!G17</f>
        <v>216082</v>
      </c>
      <c r="H17" s="160">
        <f>FZV!H17+LF!H17+'FF'!H17+PřF!H17+PdF!H17+FTK!H17+CMTF!H17+PF!H17+RUP!H17+KUP!H17+VUP!H17+CVT!H17+PZ!H17+ASC!H17+VTP!H17+PS!H17+'CP'!H17</f>
        <v>8262</v>
      </c>
      <c r="I17" s="62">
        <f t="shared" si="1"/>
        <v>818529</v>
      </c>
      <c r="K17" s="67"/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272299</v>
      </c>
      <c r="E18" s="376">
        <f>FZV!E18+LF!E18+'FF'!E18+PřF!E18+PdF!E18+FTK!E18+CMTF!E18+PF!E18+RUP!E18+KUP!E18+VUP!E18+CVT!E18+PZ!E18+ASC!E18+VTP!E18+PS!E18+'CP'!E18</f>
        <v>169671</v>
      </c>
      <c r="F18" s="160">
        <f>FZV!F18+LF!F18+'FF'!F18+PřF!F18+PdF!F18+FTK!F18+CMTF!F18+PF!F18+RUP!F18+KUP!F18+VUP!F18+CVT!F18+PZ!F18+ASC!F18+VTP!F18+PS!F18+'CP'!F18</f>
        <v>29172</v>
      </c>
      <c r="G18" s="160">
        <f>FZV!G18+LF!G18+'FF'!G18+PřF!G18+PdF!G18+FTK!G18+CMTF!G18+PF!G18+RUP!G18+KUP!G18+VUP!G18+CVT!G18+PZ!G18+ASC!G18+VTP!G18+PS!G18+'CP'!G18</f>
        <v>73456</v>
      </c>
      <c r="H18" s="160">
        <f>FZV!H18+LF!H18+'FF'!H18+PřF!H18+PdF!H18+FTK!H18+CMTF!H18+PF!H18+RUP!H18+KUP!H18+VUP!H18+CVT!H18+PZ!H18+ASC!H18+VTP!H18+PS!H18+'CP'!H18</f>
        <v>2028</v>
      </c>
      <c r="I18" s="62">
        <f t="shared" si="1"/>
        <v>274327</v>
      </c>
      <c r="K18" s="67"/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5703</v>
      </c>
      <c r="E19" s="376">
        <f>FZV!E19+LF!E19+'FF'!E19+PřF!E19+PdF!E19+FTK!E19+CMTF!E19+PF!E19+RUP!E19+KUP!E19+VUP!E19+CVT!E19+PZ!E19+ASC!E19+VTP!E19+PS!E19+'CP'!E19</f>
        <v>2744</v>
      </c>
      <c r="F19" s="160">
        <f>FZV!F19+LF!F19+'FF'!F19+PřF!F19+PdF!F19+FTK!F19+CMTF!F19+PF!F19+RUP!F19+KUP!F19+VUP!F19+CVT!F19+PZ!F19+ASC!F19+VTP!F19+PS!F19+'CP'!F19</f>
        <v>2813</v>
      </c>
      <c r="G19" s="160">
        <f>FZV!G19+LF!G19+'FF'!G19+PřF!G19+PdF!G19+FTK!G19+CMTF!G19+PF!G19+RUP!G19+KUP!G19+VUP!G19+CVT!G19+PZ!G19+ASC!G19+VTP!G19+PS!G19+'CP'!G19</f>
        <v>146</v>
      </c>
      <c r="H19" s="160">
        <f>FZV!H19+LF!H19+'FF'!H19+PřF!H19+PdF!H19+FTK!H19+CMTF!H19+PF!H19+RUP!H19+KUP!H19+VUP!H19+CVT!H19+PZ!H19+ASC!H19+VTP!H19+PS!H19+'CP'!H19</f>
        <v>5</v>
      </c>
      <c r="I19" s="62">
        <f t="shared" si="1"/>
        <v>5708</v>
      </c>
      <c r="K19" s="67"/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21738</v>
      </c>
      <c r="E20" s="376">
        <f>FZV!E20+LF!E20+'FF'!E20+PřF!E20+PdF!E20+FTK!E20+CMTF!E20+PF!E20+RUP!E20+KUP!E20+VUP!E20+CVT!E20+PZ!E20+ASC!E20+VTP!E20+PS!E20+'CP'!E20</f>
        <v>13451</v>
      </c>
      <c r="F20" s="160">
        <f>FZV!F20+LF!F20+'FF'!F20+PřF!F20+PdF!F20+FTK!F20+CMTF!F20+PF!F20+RUP!F20+KUP!F20+VUP!F20+CVT!F20+PZ!F20+ASC!F20+VTP!F20+PS!F20+'CP'!F20</f>
        <v>5996</v>
      </c>
      <c r="G20" s="160">
        <f>FZV!G20+LF!G20+'FF'!G20+PřF!G20+PdF!G20+FTK!G20+CMTF!G20+PF!G20+RUP!G20+KUP!G20+VUP!G20+CVT!G20+PZ!G20+ASC!G20+VTP!G20+PS!G20+'CP'!G20</f>
        <v>2291</v>
      </c>
      <c r="H20" s="160">
        <f>FZV!H20+LF!H20+'FF'!H20+PřF!H20+PdF!H20+FTK!H20+CMTF!H20+PF!H20+RUP!H20+KUP!H20+VUP!H20+CVT!H20+PZ!H20+ASC!H20+VTP!H20+PS!H20+'CP'!H20</f>
        <v>39</v>
      </c>
      <c r="I20" s="62">
        <f t="shared" si="1"/>
        <v>21777</v>
      </c>
      <c r="K20" s="67"/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680</v>
      </c>
      <c r="E21" s="376">
        <f>FZV!E21+LF!E21+'FF'!E21+PřF!E21+PdF!E21+FTK!E21+CMTF!E21+PF!E21+RUP!E21+KUP!E21+VUP!E21+CVT!E21+PZ!E21+ASC!E21+VTP!E21+PS!E21+'CP'!E21</f>
        <v>524</v>
      </c>
      <c r="F21" s="160">
        <f>FZV!F21+LF!F21+'FF'!F21+PřF!F21+PdF!F21+FTK!F21+CMTF!F21+PF!F21+RUP!F21+KUP!F21+VUP!F21+CVT!F21+PZ!F21+ASC!F21+VTP!F21+PS!F21+'CP'!F21</f>
        <v>64</v>
      </c>
      <c r="G21" s="160">
        <f>FZV!G21+LF!G21+'FF'!G21+PřF!G21+PdF!G21+FTK!G21+CMTF!G21+PF!G21+RUP!G21+KUP!G21+VUP!G21+CVT!G21+PZ!G21+ASC!G21+VTP!G21+PS!G21+'CP'!G21</f>
        <v>92</v>
      </c>
      <c r="H21" s="160">
        <f>FZV!H21+LF!H21+'FF'!H21+PřF!H21+PdF!H21+FTK!H21+CMTF!H21+PF!H21+RUP!H21+KUP!H21+VUP!H21+CVT!H21+PZ!H21+ASC!H21+VTP!H21+PS!H21+'CP'!H21</f>
        <v>3</v>
      </c>
      <c r="I21" s="62">
        <f t="shared" si="1"/>
        <v>683</v>
      </c>
      <c r="K21" s="67"/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85</v>
      </c>
      <c r="E22" s="376">
        <f>FZV!E22+LF!E22+'FF'!E22+PřF!E22+PdF!E22+FTK!E22+CMTF!E22+PF!E22+RUP!E22+KUP!E22+VUP!E22+CVT!E22+PZ!E22+ASC!E22+VTP!E22+PS!E22+'CP'!E22</f>
        <v>76</v>
      </c>
      <c r="F22" s="160">
        <f>FZV!F22+LF!F22+'FF'!F22+PřF!F22+PdF!F22+FTK!F22+CMTF!F22+PF!F22+RUP!F22+KUP!F22+VUP!F22+CVT!F22+PZ!F22+ASC!F22+VTP!F22+PS!F22+'CP'!F22</f>
        <v>3</v>
      </c>
      <c r="G22" s="160">
        <f>FZV!G22+LF!G22+'FF'!G22+PřF!G22+PdF!G22+FTK!G22+CMTF!G22+PF!G22+RUP!G22+KUP!G22+VUP!G22+CVT!G22+PZ!G22+ASC!G22+VTP!G22+PS!G22+'CP'!G22</f>
        <v>6</v>
      </c>
      <c r="H22" s="160">
        <f>FZV!H22+LF!H22+'FF'!H22+PřF!H22+PdF!H22+FTK!H22+CMTF!H22+PF!H22+RUP!H22+KUP!H22+VUP!H22+CVT!H22+PZ!H22+ASC!H22+VTP!H22+PS!H22+'CP'!H22</f>
        <v>4</v>
      </c>
      <c r="I22" s="62">
        <f t="shared" si="1"/>
        <v>89</v>
      </c>
      <c r="K22" s="67"/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60</v>
      </c>
      <c r="E23" s="376">
        <f>FZV!E23+LF!E23+'FF'!E23+PřF!E23+PdF!E23+FTK!E23+CMTF!E23+PF!E23+RUP!E23+KUP!E23+VUP!E23+CVT!E23+PZ!E23+ASC!E23+VTP!E23+PS!E23+'CP'!E23</f>
        <v>60</v>
      </c>
      <c r="F23" s="160">
        <f>FZV!F23+LF!F23+'FF'!F23+PřF!F23+PdF!F23+FTK!F23+CMTF!F23+PF!F23+RUP!F23+KUP!F23+VUP!F23+CVT!F23+PZ!F23+ASC!F23+VTP!F23+PS!F23+'CP'!F23</f>
        <v>0</v>
      </c>
      <c r="G23" s="160">
        <f>FZV!G23+LF!G23+'FF'!G23+PřF!G23+PdF!G23+FTK!G23+CMTF!G23+PF!G23+RUP!G23+KUP!G23+VUP!G23+CVT!G23+PZ!G23+ASC!G23+VTP!G23+PS!G23+'CP'!G23</f>
        <v>0</v>
      </c>
      <c r="H23" s="160">
        <f>FZV!H23+LF!H23+'FF'!H23+PřF!H23+PdF!H23+FTK!H23+CMTF!H23+PF!H23+RUP!H23+KUP!H23+VUP!H23+CVT!H23+PZ!H23+ASC!H23+VTP!H23+PS!H23+'CP'!H23</f>
        <v>0</v>
      </c>
      <c r="I23" s="62">
        <f t="shared" si="1"/>
        <v>60</v>
      </c>
      <c r="K23" s="67"/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148</v>
      </c>
      <c r="E24" s="376">
        <f>FZV!E24+LF!E24+'FF'!E24+PřF!E24+PdF!E24+FTK!E24+CMTF!E24+PF!E24+RUP!E24+KUP!E24+VUP!E24+CVT!E24+PZ!E24+ASC!E24+VTP!E24+PS!E24+'CP'!E24</f>
        <v>61</v>
      </c>
      <c r="F24" s="160">
        <f>FZV!F24+LF!F24+'FF'!F24+PřF!F24+PdF!F24+FTK!F24+CMTF!F24+PF!F24+RUP!F24+KUP!F24+VUP!F24+CVT!F24+PZ!F24+ASC!F24+VTP!F24+PS!F24+'CP'!F24</f>
        <v>63</v>
      </c>
      <c r="G24" s="160">
        <f>FZV!G24+LF!G24+'FF'!G24+PřF!G24+PdF!G24+FTK!G24+CMTF!G24+PF!G24+RUP!G24+KUP!G24+VUP!G24+CVT!G24+PZ!G24+ASC!G24+VTP!G24+PS!G24+'CP'!G24</f>
        <v>24</v>
      </c>
      <c r="H24" s="160">
        <f>FZV!H24+LF!H24+'FF'!H24+PřF!H24+PdF!H24+FTK!H24+CMTF!H24+PF!H24+RUP!H24+KUP!H24+VUP!H24+CVT!H24+PZ!H24+ASC!H24+VTP!H24+PS!H24+'CP'!H24</f>
        <v>0</v>
      </c>
      <c r="I24" s="62">
        <f t="shared" si="1"/>
        <v>148</v>
      </c>
      <c r="K24" s="67"/>
      <c r="L24" s="54"/>
      <c r="M24" s="54"/>
      <c r="N24" s="54"/>
      <c r="O24" s="54"/>
      <c r="P24" s="54"/>
      <c r="Q24" s="54"/>
      <c r="R24" s="54"/>
    </row>
    <row r="25" spans="1:11" ht="10.5">
      <c r="A25" s="390">
        <v>16</v>
      </c>
      <c r="B25" s="396" t="s">
        <v>64</v>
      </c>
      <c r="C25" s="392" t="s">
        <v>65</v>
      </c>
      <c r="D25" s="385">
        <f t="shared" si="0"/>
        <v>584</v>
      </c>
      <c r="E25" s="376">
        <f>FZV!E25+LF!E25+'FF'!E25+PřF!E25+PdF!E25+FTK!E25+CMTF!E25+PF!E25+RUP!E25+KUP!E25+VUP!E25+CVT!E25+PZ!E25+ASC!E25+VTP!E25+PS!E25+'CP'!E25</f>
        <v>470</v>
      </c>
      <c r="F25" s="160">
        <f>FZV!F25+LF!F25+'FF'!F25+PřF!F25+PdF!F25+FTK!F25+CMTF!F25+PF!F25+RUP!F25+KUP!F25+VUP!F25+CVT!F25+PZ!F25+ASC!F25+VTP!F25+PS!F25+'CP'!F25</f>
        <v>112</v>
      </c>
      <c r="G25" s="160">
        <f>FZV!G25+LF!G25+'FF'!G25+PřF!G25+PdF!G25+FTK!G25+CMTF!G25+PF!G25+RUP!G25+KUP!G25+VUP!G25+CVT!G25+PZ!G25+ASC!G25+VTP!G25+PS!G25+'CP'!G25</f>
        <v>2</v>
      </c>
      <c r="H25" s="160">
        <f>FZV!H25+LF!H25+'FF'!H25+PřF!H25+PdF!H25+FTK!H25+CMTF!H25+PF!H25+RUP!H25+KUP!H25+VUP!H25+CVT!H25+PZ!H25+ASC!H25+VTP!H25+PS!H25+'CP'!H25</f>
        <v>47</v>
      </c>
      <c r="I25" s="62">
        <f>SUM(E25:H25)</f>
        <v>631</v>
      </c>
      <c r="K25" s="67"/>
    </row>
    <row r="26" spans="1:11" ht="10.5">
      <c r="A26" s="390">
        <v>17</v>
      </c>
      <c r="B26" s="396" t="s">
        <v>33</v>
      </c>
      <c r="C26" s="392" t="s">
        <v>34</v>
      </c>
      <c r="D26" s="385">
        <f t="shared" si="0"/>
        <v>193830.5</v>
      </c>
      <c r="E26" s="376">
        <f>FZV!E26+LF!E26+'FF'!E26+PřF!E26+PdF!E26+FTK!E26+CMTF!E26+PF!E26+RUP!E26+KUP!E26+VUP!E26+CVT!E26+PZ!E26+ASC!E26+VTP!E26+PS!E26+'CP'!E26+'Souhr.roz.UP 2015 zdroj 11'!X26+'Souhr.roz.UP 2015 zdroj 11'!W26</f>
        <v>140516</v>
      </c>
      <c r="F26" s="160">
        <f>FZV!F26+LF!F26+'FF'!F26+PřF!F26+PdF!F26+FTK!F26+CMTF!F26+PF!F26+RUP!F26+KUP!F26+VUP!F26+CVT!F26+PZ!F26+ASC!F26+VTP!F26+PS!F26+'CP'!F26</f>
        <v>44699</v>
      </c>
      <c r="G26" s="160">
        <f>FZV!G26+LF!G26+'FF'!G26+PřF!G26+PdF!G26+FTK!G26+CMTF!G26+PF!G26+RUP!G26+KUP!G26+VUP!G26+CVT!G26+PZ!G26+ASC!G26+VTP!G26+PS!G26+'CP'!G26</f>
        <v>8615.5</v>
      </c>
      <c r="H26" s="160">
        <f>FZV!H26+LF!H26+'FF'!H26+PřF!H26+PdF!H26+FTK!H26+CMTF!H26+PF!H26+RUP!H26+KUP!H26+VUP!H26+CVT!H26+PZ!H26+ASC!H26+VTP!H26+PS!H26+'CP'!H26</f>
        <v>1331</v>
      </c>
      <c r="I26" s="62">
        <f t="shared" si="1"/>
        <v>195161.5</v>
      </c>
      <c r="K26" s="67"/>
    </row>
    <row r="27" spans="1:11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52441</v>
      </c>
      <c r="E27" s="376">
        <f>FZV!E27+LF!E27+'FF'!E27+PřF!E27+PdF!E27+FTK!E27+CMTF!E27+PF!E27+RUP!E27+KUP!E27+VUP!E27+CVT!E27+PZ!E27+ASC!E27+VTP!E27+PS!E27+'CP'!E27</f>
        <v>49807</v>
      </c>
      <c r="F27" s="160">
        <f>FZV!F27+LF!F27+'FF'!F27+PřF!F27+PdF!F27+FTK!F27+CMTF!F27+PF!F27+RUP!F27+KUP!F27+VUP!F27+CVT!F27+PZ!F27+ASC!F27+VTP!F27+PS!F27+'CP'!F27</f>
        <v>1964</v>
      </c>
      <c r="G27" s="160">
        <f>FZV!G27+LF!G27+'FF'!G27+PřF!G27+PdF!G27+FTK!G27+CMTF!G27+PF!G27+RUP!G27+KUP!G27+VUP!G27+CVT!G27+PZ!G27+ASC!G27+VTP!G27+PS!G27+'CP'!G27</f>
        <v>670</v>
      </c>
      <c r="H27" s="160">
        <f>FZV!H27+LF!H27+'FF'!H27+PřF!H27+PdF!H27+FTK!H27+CMTF!H27+PF!H27+RUP!H27+KUP!H27+VUP!H27+CVT!H27+PZ!H27+ASC!H27+VTP!H27+PS!H27+'CP'!H27</f>
        <v>13</v>
      </c>
      <c r="I27" s="62">
        <f t="shared" si="1"/>
        <v>52454</v>
      </c>
      <c r="K27" s="67"/>
    </row>
    <row r="28" spans="1:11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376">
        <f>FZV!E28+LF!E28+'FF'!E28+PřF!E28+PdF!E28+FTK!E28+CMTF!E28+PF!E28+RUP!E28+KUP!E28+VUP!E28+CVT!E28+PZ!E28+ASC!E28+VTP!E28+PS!E28+'CP'!E28</f>
        <v>0</v>
      </c>
      <c r="F28" s="160">
        <f>FZV!F28+LF!F28+'FF'!F28+PřF!F28+PdF!F28+FTK!F28+CMTF!F28+PF!F28+RUP!F28+KUP!F28+VUP!F28+CVT!F28+PZ!F28+ASC!F28+VTP!F28+PS!F28+'CP'!F28</f>
        <v>0</v>
      </c>
      <c r="G28" s="160">
        <f>FZV!G28+LF!G28+'FF'!G28+PřF!G28+PdF!G28+FTK!G28+CMTF!G28+PF!G28+RUP!G28+KUP!G28+VUP!G28+CVT!G28+PZ!G28+ASC!G28+VTP!G28+PS!G28+'CP'!G28</f>
        <v>0</v>
      </c>
      <c r="H28" s="160">
        <f>FZV!H28+LF!H28+'FF'!H28+PřF!H28+PdF!H28+FTK!H28+CMTF!H28+PF!H28+RUP!H28+KUP!H28+VUP!H28+CVT!H28+PZ!H28+ASC!H28+VTP!H28+PS!H28+'CP'!H28</f>
        <v>0</v>
      </c>
      <c r="I28" s="62">
        <f t="shared" si="1"/>
        <v>0</v>
      </c>
      <c r="K28" s="67"/>
    </row>
    <row r="29" spans="1:11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1130</v>
      </c>
      <c r="E29" s="376">
        <f>FZV!E29+LF!E29+'FF'!E29+PřF!E29+PdF!E29+FTK!E29+CMTF!E29+PF!E29+RUP!E29+KUP!E29+VUP!E29+CVT!E29+PZ!E29+ASC!E29+VTP!E29+PS!E29+'CP'!E29</f>
        <v>1034</v>
      </c>
      <c r="F29" s="160">
        <f>FZV!F29+LF!F29+'FF'!F29+PřF!F29+PdF!F29+FTK!F29+CMTF!F29+PF!F29+RUP!F29+KUP!F29+VUP!F29+CVT!F29+PZ!F29+ASC!F29+VTP!F29+PS!F29+'CP'!F29</f>
        <v>77</v>
      </c>
      <c r="G29" s="160">
        <f>FZV!G29+LF!G29+'FF'!G29+PřF!G29+PdF!G29+FTK!G29+CMTF!G29+PF!G29+RUP!G29+KUP!G29+VUP!G29+CVT!G29+PZ!G29+ASC!G29+VTP!G29+PS!G29+'CP'!G29</f>
        <v>19</v>
      </c>
      <c r="H29" s="160">
        <f>FZV!H29+LF!H29+'FF'!H29+PřF!H29+PdF!H29+FTK!H29+CMTF!H29+PF!H29+RUP!H29+KUP!H29+VUP!H29+CVT!H29+PZ!H29+ASC!H29+VTP!H29+PS!H29+'CP'!H29</f>
        <v>10</v>
      </c>
      <c r="I29" s="62">
        <f t="shared" si="1"/>
        <v>1140</v>
      </c>
      <c r="K29" s="67"/>
    </row>
    <row r="30" spans="1:11" ht="11.25" thickBot="1">
      <c r="A30" s="391">
        <v>21</v>
      </c>
      <c r="B30" s="398" t="s">
        <v>41</v>
      </c>
      <c r="C30" s="394" t="s">
        <v>42</v>
      </c>
      <c r="D30" s="386">
        <f t="shared" si="0"/>
        <v>22739</v>
      </c>
      <c r="E30" s="376">
        <f>FZV!E30+LF!E30+'FF'!E30+PřF!E30+PdF!E30+FTK!E30+CMTF!E30+PF!E30+RUP!E30+KUP!E30+VUP!E30+CVT!E30+PZ!E30+ASC!E30+VTP!E30+PS!E30+'CP'!E30</f>
        <v>11647</v>
      </c>
      <c r="F30" s="160">
        <f>FZV!F30+LF!F30+'FF'!F30+PřF!F30+PdF!F30+FTK!F30+CMTF!F30+PF!F30+RUP!F30+KUP!F30+VUP!F30+CVT!F30+PZ!F30+ASC!F30+VTP!F30+PS!F30+'CP'!F30</f>
        <v>9283</v>
      </c>
      <c r="G30" s="160">
        <f>FZV!G30+LF!G30+'FF'!G30+PřF!G30+PdF!G30+FTK!G30+CMTF!G30+PF!G30+RUP!G30+KUP!G30+VUP!G30+CVT!G30+PZ!G30+ASC!G30+VTP!G30+PS!G30+'CP'!G30</f>
        <v>1809</v>
      </c>
      <c r="H30" s="160">
        <f>FZV!H30+LF!H30+'FF'!H30+PřF!H30+PdF!H30+FTK!H30+CMTF!H30+PF!H30+RUP!H30+KUP!H30+VUP!H30+CVT!H30+PZ!H30+ASC!H30+VTP!H30+PS!H30+'CP'!H30</f>
        <v>0</v>
      </c>
      <c r="I30" s="171">
        <f t="shared" si="1"/>
        <v>22739</v>
      </c>
      <c r="K30" s="67"/>
    </row>
    <row r="31" spans="1:11" ht="11.25" thickBot="1">
      <c r="A31" s="446" t="s">
        <v>98</v>
      </c>
      <c r="B31" s="447" t="s">
        <v>43</v>
      </c>
      <c r="C31" s="448"/>
      <c r="D31" s="449">
        <f t="shared" si="0"/>
        <v>1698748.5</v>
      </c>
      <c r="E31" s="450">
        <f>SUM(E32:E45)</f>
        <v>1027108</v>
      </c>
      <c r="F31" s="451">
        <f>SUM(F32:F45)</f>
        <v>299286</v>
      </c>
      <c r="G31" s="452">
        <f>SUM(G32:G45)</f>
        <v>372354.5</v>
      </c>
      <c r="H31" s="453">
        <f>SUM(H32:H45)</f>
        <v>34661</v>
      </c>
      <c r="I31" s="452">
        <f t="shared" si="1"/>
        <v>1733409.5</v>
      </c>
      <c r="K31" s="67"/>
    </row>
    <row r="32" spans="1:11" ht="10.5">
      <c r="A32" s="389">
        <v>1</v>
      </c>
      <c r="B32" s="395" t="s">
        <v>44</v>
      </c>
      <c r="C32" s="372" t="s">
        <v>45</v>
      </c>
      <c r="D32" s="384">
        <f t="shared" si="0"/>
        <v>490</v>
      </c>
      <c r="E32" s="376">
        <f>FZV!E32+LF!E32+'FF'!E32+PřF!E32+PdF!E32+FTK!E32+CMTF!E32+PF!E32+RUP!E32+KUP!E32+VUP!E32+CVT!E32+PZ!E32+ASC!E32+VTP!E32+PS!E32+'CP'!E32</f>
        <v>0</v>
      </c>
      <c r="F32" s="160">
        <f>FZV!F32+LF!F32+'FF'!F32+PřF!F32+PdF!F32+FTK!F32+CMTF!F32+PF!F32+RUP!F32+KUP!F32+VUP!F32+CVT!F32+PZ!F32+ASC!F32+VTP!F32+PS!F32+'CP'!F32</f>
        <v>490</v>
      </c>
      <c r="G32" s="160">
        <f>FZV!G32+LF!G32+'FF'!G32+PřF!G32+PdF!G32+FTK!G32+CMTF!G32+PF!G32+RUP!G32+KUP!G32+VUP!G32+CVT!G32+PZ!G32+ASC!G32+VTP!G32+PS!G32+'CP'!G32</f>
        <v>0</v>
      </c>
      <c r="H32" s="160">
        <f>FZV!H32+LF!H32+'FF'!H32+PřF!H32+PdF!H32+FTK!H32+CMTF!H32+PF!H32+RUP!H32+KUP!H32+VUP!H32+CVT!H32+PZ!H32+ASC!H32+VTP!H32+PS!H32+'CP'!H32</f>
        <v>5</v>
      </c>
      <c r="I32" s="164">
        <f t="shared" si="1"/>
        <v>495</v>
      </c>
      <c r="K32" s="67"/>
    </row>
    <row r="33" spans="1:11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148210</v>
      </c>
      <c r="E33" s="376">
        <f>FZV!E33+LF!E33+'FF'!E33+PřF!E33+PdF!E33+FTK!E33+CMTF!E33+PF!E33+RUP!E33+KUP!E33+VUP!E33+CVT!E33+PZ!E33+ASC!E33+VTP!E33+PS!E33+'CP'!E33</f>
        <v>0</v>
      </c>
      <c r="F33" s="160">
        <f>FZV!F33+LF!F33+'FF'!F33+PřF!F33+PdF!F33+FTK!F33+CMTF!F33+PF!F33+RUP!F33+KUP!F33+VUP!F33+CVT!F33+PZ!F33+ASC!F33+VTP!F33+PS!F33+'CP'!F33</f>
        <v>148210</v>
      </c>
      <c r="G33" s="160">
        <f>FZV!G33+LF!G33+'FF'!G33+PřF!G33+PdF!G33+FTK!G33+CMTF!G33+PF!G33+RUP!G33+KUP!G33+VUP!G33+CVT!G33+PZ!G33+ASC!G33+VTP!G33+PS!G33+'CP'!G33</f>
        <v>0</v>
      </c>
      <c r="H33" s="160">
        <f>FZV!H33+LF!H33+'FF'!H33+PřF!H33+PdF!H33+FTK!H33+CMTF!H33+PF!H33+RUP!H33+KUP!H33+VUP!H33+CVT!H33+PZ!H33+ASC!H33+VTP!H33+PS!H33+'CP'!H33</f>
        <v>32955</v>
      </c>
      <c r="I33" s="62">
        <f t="shared" si="1"/>
        <v>181165</v>
      </c>
      <c r="K33" s="67"/>
    </row>
    <row r="34" spans="1:11" ht="10.5">
      <c r="A34" s="390">
        <v>3</v>
      </c>
      <c r="B34" s="396" t="s">
        <v>48</v>
      </c>
      <c r="C34" s="392" t="s">
        <v>49</v>
      </c>
      <c r="D34" s="385">
        <f t="shared" si="0"/>
        <v>1839</v>
      </c>
      <c r="E34" s="376">
        <f>FZV!E34+LF!E34+'FF'!E34+PřF!E34+PdF!E34+FTK!E34+CMTF!E34+PF!E34+RUP!E34+KUP!E34+VUP!E34+CVT!E34+PZ!E34+ASC!E34+VTP!E34+PS!E34+'CP'!E34</f>
        <v>0</v>
      </c>
      <c r="F34" s="160">
        <f>FZV!F34+LF!F34+'FF'!F34+PřF!F34+PdF!F34+FTK!F34+CMTF!F34+PF!F34+RUP!F34+KUP!F34+VUP!F34+CVT!F34+PZ!F34+ASC!F34+VTP!F34+PS!F34+'CP'!F34</f>
        <v>1839</v>
      </c>
      <c r="G34" s="160">
        <f>FZV!G34+LF!G34+'FF'!G34+PřF!G34+PdF!G34+FTK!G34+CMTF!G34+PF!G34+RUP!G34+KUP!G34+VUP!G34+CVT!G34+PZ!G34+ASC!G34+VTP!G34+PS!G34+'CP'!G34</f>
        <v>0</v>
      </c>
      <c r="H34" s="160">
        <f>FZV!H34+LF!H34+'FF'!H34+PřF!H34+PdF!H34+FTK!H34+CMTF!H34+PF!H34+RUP!H34+KUP!H34+VUP!H34+CVT!H34+PZ!H34+ASC!H34+VTP!H34+PS!H34+'CP'!H34</f>
        <v>466</v>
      </c>
      <c r="I34" s="62">
        <f t="shared" si="1"/>
        <v>2305</v>
      </c>
      <c r="K34" s="67"/>
    </row>
    <row r="35" spans="1:11" ht="10.5">
      <c r="A35" s="390">
        <v>4</v>
      </c>
      <c r="B35" s="396" t="s">
        <v>254</v>
      </c>
      <c r="C35" s="392" t="s">
        <v>255</v>
      </c>
      <c r="D35" s="385">
        <f t="shared" si="0"/>
        <v>356</v>
      </c>
      <c r="E35" s="376">
        <f>FZV!E35+LF!E35+'FF'!E35+PřF!E35+PdF!E35+FTK!E35+CMTF!E35+PF!E35+RUP!E35+KUP!E35+VUP!E35+CVT!E35+PZ!E35+ASC!E35+VTP!E35+PS!E35+'CP'!E35</f>
        <v>0</v>
      </c>
      <c r="F35" s="160">
        <f>FZV!F35+LF!F35+'FF'!F35+PřF!F35+PdF!F35+FTK!F35+CMTF!F35+PF!F35+RUP!F35+KUP!F35+VUP!F35+CVT!F35+PZ!F35+ASC!F35+VTP!F35+PS!F35+'CP'!F35</f>
        <v>356</v>
      </c>
      <c r="G35" s="160">
        <f>FZV!G35+LF!G35+'FF'!G35+PřF!G35+PdF!G35+FTK!G35+CMTF!G35+PF!G35+RUP!G35+KUP!G35+VUP!G35+CVT!G35+PZ!G35+ASC!G35+VTP!G35+PS!G35+'CP'!G35</f>
        <v>0</v>
      </c>
      <c r="H35" s="160">
        <f>FZV!H35+LF!H35+'FF'!H35+PřF!H35+PdF!H35+FTK!H35+CMTF!H35+PF!H35+RUP!H35+KUP!H35+VUP!H35+CVT!H35+PZ!H35+ASC!H35+VTP!H35+PS!H35+'CP'!H35</f>
        <v>200</v>
      </c>
      <c r="I35" s="62">
        <f t="shared" si="1"/>
        <v>556</v>
      </c>
      <c r="K35" s="67"/>
    </row>
    <row r="36" spans="1:11" ht="10.5">
      <c r="A36" s="390">
        <v>5</v>
      </c>
      <c r="B36" s="396" t="s">
        <v>50</v>
      </c>
      <c r="C36" s="392" t="s">
        <v>51</v>
      </c>
      <c r="D36" s="385">
        <f t="shared" si="0"/>
        <v>598</v>
      </c>
      <c r="E36" s="376">
        <f>FZV!E36+LF!E36+'FF'!E36+PřF!E36+PdF!E36+FTK!E36+CMTF!E36+PF!E36+RUP!E36+KUP!E36+VUP!E36+CVT!E36+PZ!E36+ASC!E36+VTP!E36+PS!E36+'CP'!E36</f>
        <v>0</v>
      </c>
      <c r="F36" s="160">
        <f>FZV!F36+LF!F36+'FF'!F36+PřF!F36+PdF!F36+FTK!F36+CMTF!F36+PF!F36+RUP!F36+KUP!F36+VUP!F36+CVT!F36+PZ!F36+ASC!F36+VTP!F36+PS!F36+'CP'!F36</f>
        <v>598</v>
      </c>
      <c r="G36" s="160">
        <f>FZV!G36+LF!G36+'FF'!G36+PřF!G36+PdF!G36+FTK!G36+CMTF!G36+PF!G36+RUP!G36+KUP!G36+VUP!G36+CVT!G36+PZ!G36+ASC!G36+VTP!G36+PS!G36+'CP'!G36</f>
        <v>0</v>
      </c>
      <c r="H36" s="160">
        <f>FZV!H36+LF!H36+'FF'!H36+PřF!H36+PdF!H36+FTK!H36+CMTF!H36+PF!H36+RUP!H36+KUP!H36+VUP!H36+CVT!H36+PZ!H36+ASC!H36+VTP!H36+PS!H36+'CP'!H36</f>
        <v>0</v>
      </c>
      <c r="I36" s="62">
        <f t="shared" si="1"/>
        <v>598</v>
      </c>
      <c r="K36" s="67"/>
    </row>
    <row r="37" spans="1:11" ht="10.5">
      <c r="A37" s="390">
        <v>6</v>
      </c>
      <c r="B37" s="396" t="s">
        <v>161</v>
      </c>
      <c r="C37" s="392" t="s">
        <v>253</v>
      </c>
      <c r="D37" s="385">
        <f t="shared" si="0"/>
        <v>1256</v>
      </c>
      <c r="E37" s="376">
        <f>FZV!E37+LF!E37+'FF'!E37+PřF!E37+PdF!E37+FTK!E37+CMTF!E37+PF!E37+RUP!E37+KUP!E37+VUP!E37+CVT!E37+PZ!E37+ASC!E37+VTP!E37+PS!E37+'CP'!E37</f>
        <v>0</v>
      </c>
      <c r="F37" s="160">
        <f>FZV!F37+LF!F37+'FF'!F37+PřF!F37+PdF!F37+FTK!F37+CMTF!F37+PF!F37+RUP!F37+KUP!F37+VUP!F37+CVT!F37+PZ!F37+ASC!F37+VTP!F37+PS!F37+'CP'!F37</f>
        <v>1256</v>
      </c>
      <c r="G37" s="160">
        <f>FZV!G37+LF!G37+'FF'!G37+PřF!G37+PdF!G37+FTK!G37+CMTF!G37+PF!G37+RUP!G37+KUP!G37+VUP!G37+CVT!G37+PZ!G37+ASC!G37+VTP!G37+PS!G37+'CP'!G37</f>
        <v>0</v>
      </c>
      <c r="H37" s="160">
        <f>FZV!H37+LF!H37+'FF'!H37+PřF!H37+PdF!H37+FTK!H37+CMTF!H37+PF!H37+RUP!H37+KUP!H37+VUP!H37+CVT!H37+PZ!H37+ASC!H37+VTP!H37+PS!H37+'CP'!H37</f>
        <v>0</v>
      </c>
      <c r="I37" s="62">
        <f t="shared" si="1"/>
        <v>1256</v>
      </c>
      <c r="K37" s="67"/>
    </row>
    <row r="38" spans="1:11" ht="10.5">
      <c r="A38" s="390">
        <v>7</v>
      </c>
      <c r="B38" s="396" t="s">
        <v>263</v>
      </c>
      <c r="C38" s="399" t="s">
        <v>99</v>
      </c>
      <c r="D38" s="385">
        <f t="shared" si="0"/>
        <v>500</v>
      </c>
      <c r="E38" s="376">
        <f>FZV!E38+LF!E38+'FF'!E38+PřF!E38+PdF!E38+FTK!E38+CMTF!E38+PF!E38+RUP!E38+KUP!E38+VUP!E38+CVT!E38+PZ!E38+ASC!E38+VTP!E38+PS!E38+'CP'!E38</f>
        <v>0</v>
      </c>
      <c r="F38" s="160">
        <f>FZV!F38+LF!F38+'FF'!F38+PřF!F38+PdF!F38+FTK!F38+CMTF!F38+PF!F38+RUP!F38+KUP!F38+VUP!F38+CVT!F38+PZ!F38+ASC!F38+VTP!F38+PS!F38+'CP'!F38</f>
        <v>500</v>
      </c>
      <c r="G38" s="160">
        <f>FZV!G38+LF!G38+'FF'!G38+PřF!G38+PdF!G38+FTK!G38+CMTF!G38+PF!G38+RUP!G38+KUP!G38+VUP!G38+CVT!G38+PZ!G38+ASC!G38+VTP!G38+PS!G38+'CP'!G38</f>
        <v>0</v>
      </c>
      <c r="H38" s="160">
        <f>FZV!H38+LF!H38+'FF'!H38+PřF!H38+PdF!H38+FTK!H38+CMTF!H38+PF!H38+RUP!H38+KUP!H38+VUP!H38+CVT!H38+PZ!H38+ASC!H38+VTP!H38+PS!H38+'CP'!H38</f>
        <v>0</v>
      </c>
      <c r="I38" s="62">
        <f t="shared" si="1"/>
        <v>500</v>
      </c>
      <c r="K38" s="67"/>
    </row>
    <row r="39" spans="1:11" ht="10.5">
      <c r="A39" s="390">
        <v>8</v>
      </c>
      <c r="B39" s="396" t="s">
        <v>52</v>
      </c>
      <c r="C39" s="392" t="s">
        <v>32</v>
      </c>
      <c r="D39" s="385">
        <f t="shared" si="0"/>
        <v>8630</v>
      </c>
      <c r="E39" s="376">
        <f>FZV!E39+LF!E39+'FF'!E39+PřF!E39+PdF!E39+FTK!E39+CMTF!E39+PF!E39+RUP!E39+KUP!E39+VUP!E39+CVT!E39+PZ!E39+ASC!E39+VTP!E39+PS!E39+'CP'!E39</f>
        <v>0</v>
      </c>
      <c r="F39" s="160">
        <f>FZV!F39+LF!F39+'FF'!F39+PřF!F39+PdF!F39+FTK!F39+CMTF!F39+PF!F39+RUP!F39+KUP!F39+VUP!F39+CVT!F39+PZ!F39+ASC!F39+VTP!F39+PS!F39+'CP'!F39</f>
        <v>8630</v>
      </c>
      <c r="G39" s="160">
        <f>FZV!G39+LF!G39+'FF'!G39+PřF!G39+PdF!G39+FTK!G39+CMTF!G39+PF!G39+RUP!G39+KUP!G39+VUP!G39+CVT!G39+PZ!G39+ASC!G39+VTP!G39+PS!G39+'CP'!G39</f>
        <v>0</v>
      </c>
      <c r="H39" s="160">
        <f>FZV!H39+LF!H39+'FF'!H39+PřF!H39+PdF!H39+FTK!H39+CMTF!H39+PF!H39+RUP!H39+KUP!H39+VUP!H39+CVT!H39+PZ!H39+ASC!H39+VTP!H39+PS!H39+'CP'!H39</f>
        <v>0</v>
      </c>
      <c r="I39" s="62">
        <f t="shared" si="1"/>
        <v>8630</v>
      </c>
      <c r="K39" s="67"/>
    </row>
    <row r="40" spans="1:11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50307</v>
      </c>
      <c r="E40" s="376">
        <f>FZV!E40+LF!E40+'FF'!E40+PřF!E40+PdF!E40+FTK!E40+CMTF!E40+PF!E40+RUP!E40+KUP!E40+VUP!E40+CVT!E40+PZ!E40+ASC!E40+VTP!E40+PS!E40+'CP'!E40</f>
        <v>0</v>
      </c>
      <c r="F40" s="160">
        <f>FZV!F40+LF!F40+'FF'!F40+PřF!F40+PdF!F40+FTK!F40+CMTF!F40+PF!F40+RUP!F40+KUP!F40+VUP!F40+CVT!F40+PZ!F40+ASC!F40+VTP!F40+PS!F40+'CP'!F40</f>
        <v>50307</v>
      </c>
      <c r="G40" s="160">
        <f>FZV!G40+LF!G40+'FF'!G40+PřF!G40+PdF!G40+FTK!G40+CMTF!G40+PF!G40+RUP!G40+KUP!G40+VUP!G40+CVT!G40+PZ!G40+ASC!G40+VTP!G40+PS!G40+'CP'!G40</f>
        <v>0</v>
      </c>
      <c r="H40" s="160">
        <f>FZV!H40+LF!H40+'FF'!H40+PřF!H40+PdF!H40+FTK!H40+CMTF!H40+PF!H40+RUP!H40+KUP!H40+VUP!H40+CVT!H40+PZ!H40+ASC!H40+VTP!H40+PS!H40+'CP'!H40</f>
        <v>0</v>
      </c>
      <c r="I40" s="62">
        <f t="shared" si="1"/>
        <v>50307</v>
      </c>
      <c r="K40" s="67"/>
    </row>
    <row r="41" spans="1:11" ht="10.5">
      <c r="A41" s="390">
        <f t="shared" si="2"/>
        <v>10</v>
      </c>
      <c r="B41" s="396" t="s">
        <v>55</v>
      </c>
      <c r="C41" s="392" t="s">
        <v>259</v>
      </c>
      <c r="D41" s="385">
        <f t="shared" si="0"/>
        <v>35709</v>
      </c>
      <c r="E41" s="376">
        <f>FZV!E41+LF!E41+'FF'!E41+PřF!E41+PdF!E41+FTK!E41+CMTF!E41+PF!E41+RUP!E41+KUP!E41+VUP!E41+CVT!E41+PZ!E41+ASC!E41+VTP!E41+PS!E41+'CP'!E41</f>
        <v>600</v>
      </c>
      <c r="F41" s="160">
        <f>FZV!F41+LF!F41+'FF'!F41+PřF!F41+PdF!F41+FTK!F41+CMTF!F41+PF!F41+RUP!F41+KUP!F41+VUP!F41+CVT!F41+PZ!F41+ASC!F41+VTP!F41+PS!F41+'CP'!F41</f>
        <v>35109</v>
      </c>
      <c r="G41" s="160">
        <f>FZV!G41+LF!G41+'FF'!G41+PřF!G41+PdF!G41+FTK!G41+CMTF!G41+PF!G41+RUP!G41+KUP!G41+VUP!G41+CVT!G41+PZ!G41+ASC!G41+VTP!G41+PS!G41+'CP'!G41</f>
        <v>0</v>
      </c>
      <c r="H41" s="160">
        <f>FZV!H41+LF!H41+'FF'!H41+PřF!H41+PdF!H41+FTK!H41+CMTF!H41+PF!H41+RUP!H41+KUP!H41+VUP!H41+CVT!H41+PZ!H41+ASC!H41+VTP!H41+PS!H41+'CP'!H41</f>
        <v>1035</v>
      </c>
      <c r="I41" s="62">
        <f t="shared" si="1"/>
        <v>36744</v>
      </c>
      <c r="K41" s="67"/>
    </row>
    <row r="42" spans="1:11" ht="10.5">
      <c r="A42" s="390">
        <v>11</v>
      </c>
      <c r="B42" s="396" t="s">
        <v>56</v>
      </c>
      <c r="C42" s="392" t="s">
        <v>57</v>
      </c>
      <c r="D42" s="385">
        <f t="shared" si="0"/>
        <v>544</v>
      </c>
      <c r="E42" s="376">
        <f>FZV!E42+LF!E42+'FF'!E42+PřF!E42+PdF!E42+FTK!E42+CMTF!E42+PF!E42+RUP!E42+KUP!E42+VUP!E42+CVT!E42+PZ!E42+ASC!E42+VTP!E42+PS!E42+'CP'!E42</f>
        <v>0</v>
      </c>
      <c r="F42" s="160">
        <f>FZV!F42+LF!F42+'FF'!F42+PřF!F42+PdF!F42+FTK!F42+CMTF!F42+PF!F42+RUP!F42+KUP!F42+VUP!F42+CVT!F42+PZ!F42+ASC!F42+VTP!F42+PS!F42+'CP'!F42</f>
        <v>544</v>
      </c>
      <c r="G42" s="160">
        <f>FZV!G42+LF!G42+'FF'!G42+PřF!G42+PdF!G42+FTK!G42+CMTF!G42+PF!G42+RUP!G42+KUP!G42+VUP!G42+CVT!G42+PZ!G42+ASC!G42+VTP!G42+PS!G42+'CP'!G42</f>
        <v>0</v>
      </c>
      <c r="H42" s="160">
        <f>FZV!H42+LF!H42+'FF'!H42+PřF!H42+PdF!H42+FTK!H42+CMTF!H42+PF!H42+RUP!H42+KUP!H42+VUP!H42+CVT!H42+PZ!H42+ASC!H42+VTP!H42+PS!H42+'CP'!H42</f>
        <v>0</v>
      </c>
      <c r="I42" s="62">
        <f t="shared" si="1"/>
        <v>544</v>
      </c>
      <c r="K42" s="67"/>
    </row>
    <row r="43" spans="1:11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393104.5</v>
      </c>
      <c r="E43" s="376">
        <f>FZV!E43+LF!E43+'FF'!E43+PřF!E43+PdF!E43+FTK!E43+CMTF!E43+PF!E43+RUP!E43+KUP!E43+VUP!E43+CVT!E43+PZ!E43+ASC!E43+VTP!E43+PS!E43+'CP'!E43</f>
        <v>0</v>
      </c>
      <c r="F43" s="160">
        <f>FZV!F43+LF!F43+'FF'!F43+PřF!F43+PdF!F43+FTK!F43+CMTF!F43+PF!F43+RUP!F43+KUP!F43+VUP!F43+CVT!F43+PZ!F43+ASC!F43+VTP!F43+PS!F43+'CP'!F43</f>
        <v>20750</v>
      </c>
      <c r="G43" s="160">
        <f>FZV!G43+LF!G43+'FF'!G43+PřF!G43+PdF!G43+FTK!G43+CMTF!G43+PF!G43+RUP!G43+KUP!G43+VUP!G43+CVT!G43+PZ!G43+ASC!G43+VTP!G43+PS!G43+'CP'!G43</f>
        <v>372354.5</v>
      </c>
      <c r="H43" s="160">
        <f>FZV!H43+LF!H43+'FF'!H43+PřF!H43+PdF!H43+FTK!H43+CMTF!H43+PF!H43+RUP!H43+KUP!H43+VUP!H43+CVT!H43+PZ!H43+ASC!H43+VTP!H43+PS!H43+'CP'!H43</f>
        <v>0</v>
      </c>
      <c r="I43" s="62">
        <f t="shared" si="1"/>
        <v>393104.5</v>
      </c>
      <c r="K43" s="67"/>
    </row>
    <row r="44" spans="1:11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1022878</v>
      </c>
      <c r="E44" s="376">
        <f>FZV!E44+LF!E44+'FF'!E44+PřF!E44+PdF!E44+FTK!E44+CMTF!E44+PF!E44+RUP!E44+KUP!E44+VUP!E44+CVT!E44+PZ!E44+ASC!E44+VTP!E44+PS!E44+'CP'!E44+'Souhr.roz.UP 2015 zdroj 11'!X44+'Souhr.roz.UP 2015 zdroj 11'!W44</f>
        <v>1022878</v>
      </c>
      <c r="F44" s="160">
        <f>FZV!F44+LF!F44+'FF'!F44+PřF!F44+PdF!F44+FTK!F44+CMTF!F44+PF!F44+RUP!F44+KUP!F44+VUP!F44+CVT!F44+PZ!F44+ASC!F44+VTP!F44+PS!F44+'CP'!F44</f>
        <v>0</v>
      </c>
      <c r="G44" s="160">
        <f>FZV!G44+LF!G44+'FF'!G44+PřF!G44+PdF!G44+FTK!G44+CMTF!G44+PF!G44+RUP!G44+KUP!G44+VUP!G44+CVT!G44+PZ!G44+ASC!G44+VTP!G44+PS!G44+'CP'!G44</f>
        <v>0</v>
      </c>
      <c r="H44" s="160">
        <f>FZV!H44+LF!H44+'FF'!H44+PřF!H44+PdF!H44+FTK!H44+CMTF!H44+PF!H44+RUP!H44+KUP!H44+VUP!H44+CVT!H44+PZ!H44+ASC!H44+VTP!H44+PS!H44+'CP'!H44</f>
        <v>0</v>
      </c>
      <c r="I44" s="62">
        <f t="shared" si="1"/>
        <v>1022878</v>
      </c>
      <c r="K44" s="67"/>
    </row>
    <row r="45" spans="1:11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34327</v>
      </c>
      <c r="E45" s="376">
        <f>FZV!E45+LF!E45+'FF'!E45+PřF!E45+PdF!E45+FTK!E45+CMTF!E45+PF!E45+RUP!E45+KUP!E45+VUP!E45+CVT!E45+PZ!E45+ASC!E45+VTP!E45+PS!E45+'CP'!E45</f>
        <v>3630</v>
      </c>
      <c r="F45" s="160">
        <f>FZV!F45+LF!F45+'FF'!F45+PřF!F45+PdF!F45+FTK!F45+CMTF!F45+PF!F45+RUP!F45+KUP!F45+VUP!F45+CVT!F45+PZ!F45+ASC!F45+VTP!F45+PS!F45+'CP'!F45</f>
        <v>30697</v>
      </c>
      <c r="G45" s="160">
        <f>FZV!G45+LF!G45+'FF'!G45+PřF!G45+PdF!G45+FTK!G45+CMTF!G45+PF!G45+RUP!G45+KUP!G45+VUP!G45+CVT!G45+PZ!G45+ASC!G45+VTP!G45+PS!G45+'CP'!G45</f>
        <v>0</v>
      </c>
      <c r="H45" s="160">
        <f>FZV!H45+LF!H45+'FF'!H45+PřF!H45+PdF!H45+FTK!H45+CMTF!H45+PF!H45+RUP!H45+KUP!H45+VUP!H45+CVT!H45+PZ!H45+ASC!H45+VTP!H45+PS!H45+'CP'!H45</f>
        <v>0</v>
      </c>
      <c r="I45" s="171">
        <f t="shared" si="1"/>
        <v>34327</v>
      </c>
      <c r="K45" s="67"/>
    </row>
    <row r="46" spans="1:11" ht="11.25" thickBot="1">
      <c r="A46" s="176">
        <f t="shared" si="2"/>
        <v>15</v>
      </c>
      <c r="B46" s="401" t="s">
        <v>62</v>
      </c>
      <c r="C46" s="374"/>
      <c r="D46" s="379">
        <f t="shared" si="0"/>
        <v>3752</v>
      </c>
      <c r="E46" s="383">
        <f>E31-E9</f>
        <v>-31175</v>
      </c>
      <c r="F46" s="177">
        <f>F31-F9</f>
        <v>34927</v>
      </c>
      <c r="G46" s="178">
        <f>G31-G9</f>
        <v>0</v>
      </c>
      <c r="H46" s="179">
        <f>H31-H9</f>
        <v>4226</v>
      </c>
      <c r="I46" s="178">
        <f>I31-I9</f>
        <v>7978</v>
      </c>
      <c r="K46" s="67"/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zoomScalePageLayoutView="0" workbookViewId="0" topLeftCell="A1">
      <selection activeCell="O19" sqref="O19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4.14062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7109375" style="52" customWidth="1"/>
    <col min="10" max="10" width="10.140625" style="52" customWidth="1"/>
    <col min="11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 t="s">
        <v>251</v>
      </c>
      <c r="D2" s="47"/>
      <c r="F2" s="180"/>
      <c r="G2" s="53"/>
    </row>
    <row r="3" spans="1:18" ht="13.5" customHeight="1">
      <c r="A3" s="51"/>
      <c r="C3" s="53"/>
      <c r="D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164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5" t="s">
        <v>0</v>
      </c>
      <c r="F6" s="436"/>
      <c r="G6" s="56" t="s">
        <v>232</v>
      </c>
      <c r="H6" s="55" t="s">
        <v>341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59"/>
      <c r="E7" s="381" t="s">
        <v>233</v>
      </c>
      <c r="F7" s="57" t="s">
        <v>4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39457</v>
      </c>
      <c r="E9" s="377">
        <f>SUM(E10:E30)</f>
        <v>37428</v>
      </c>
      <c r="F9" s="153">
        <f>SUM(F10:F30)</f>
        <v>1520</v>
      </c>
      <c r="G9" s="154">
        <f>SUM(G10:G30)</f>
        <v>509</v>
      </c>
      <c r="H9" s="155">
        <f>SUM(H10:H30)</f>
        <v>0</v>
      </c>
      <c r="I9" s="156">
        <f>SUM(I10:I30)</f>
        <v>39457</v>
      </c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4050</v>
      </c>
      <c r="E10" s="376">
        <v>3900</v>
      </c>
      <c r="F10" s="161">
        <v>150</v>
      </c>
      <c r="G10" s="162">
        <v>0</v>
      </c>
      <c r="H10" s="163">
        <v>0</v>
      </c>
      <c r="I10" s="164">
        <f aca="true" t="shared" si="1" ref="I10:I45">E10+F10+G10+H10</f>
        <v>4050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850</v>
      </c>
      <c r="E11" s="403">
        <v>650</v>
      </c>
      <c r="F11" s="66">
        <v>200</v>
      </c>
      <c r="G11" s="124">
        <v>0</v>
      </c>
      <c r="H11" s="61">
        <v>0</v>
      </c>
      <c r="I11" s="62">
        <f t="shared" si="1"/>
        <v>850</v>
      </c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0</v>
      </c>
      <c r="E12" s="403">
        <v>0</v>
      </c>
      <c r="F12" s="66">
        <v>0</v>
      </c>
      <c r="G12" s="124">
        <v>0</v>
      </c>
      <c r="H12" s="61">
        <v>0</v>
      </c>
      <c r="I12" s="62">
        <f t="shared" si="1"/>
        <v>0</v>
      </c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250</v>
      </c>
      <c r="E13" s="403">
        <v>150</v>
      </c>
      <c r="F13" s="66">
        <v>100</v>
      </c>
      <c r="G13" s="124">
        <v>0</v>
      </c>
      <c r="H13" s="61">
        <v>0</v>
      </c>
      <c r="I13" s="62">
        <f t="shared" si="1"/>
        <v>250</v>
      </c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237</v>
      </c>
      <c r="E14" s="403">
        <v>180</v>
      </c>
      <c r="F14" s="66">
        <v>57</v>
      </c>
      <c r="G14" s="124">
        <v>0</v>
      </c>
      <c r="H14" s="61">
        <v>0</v>
      </c>
      <c r="I14" s="62">
        <f t="shared" si="1"/>
        <v>237</v>
      </c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50</v>
      </c>
      <c r="E15" s="403">
        <v>0</v>
      </c>
      <c r="F15" s="66">
        <v>50</v>
      </c>
      <c r="G15" s="124">
        <v>0</v>
      </c>
      <c r="H15" s="61">
        <v>0</v>
      </c>
      <c r="I15" s="62">
        <f t="shared" si="1"/>
        <v>50</v>
      </c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1796</v>
      </c>
      <c r="E16" s="403">
        <v>1700</v>
      </c>
      <c r="F16" s="66">
        <v>91</v>
      </c>
      <c r="G16" s="124">
        <v>5</v>
      </c>
      <c r="H16" s="61">
        <v>0</v>
      </c>
      <c r="I16" s="62">
        <f t="shared" si="1"/>
        <v>1796</v>
      </c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18096</v>
      </c>
      <c r="E17" s="403">
        <v>17452</v>
      </c>
      <c r="F17" s="66">
        <v>270</v>
      </c>
      <c r="G17" s="124">
        <v>374</v>
      </c>
      <c r="H17" s="61">
        <v>0</v>
      </c>
      <c r="I17" s="62">
        <f t="shared" si="1"/>
        <v>18096</v>
      </c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6330</v>
      </c>
      <c r="E18" s="404">
        <v>6108</v>
      </c>
      <c r="F18" s="68">
        <v>95</v>
      </c>
      <c r="G18" s="124">
        <v>127</v>
      </c>
      <c r="H18" s="61">
        <v>0</v>
      </c>
      <c r="I18" s="62">
        <f t="shared" si="1"/>
        <v>6330</v>
      </c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0</v>
      </c>
      <c r="E19" s="404">
        <v>0</v>
      </c>
      <c r="F19" s="68">
        <v>0</v>
      </c>
      <c r="G19" s="124">
        <v>0</v>
      </c>
      <c r="H19" s="61">
        <v>0</v>
      </c>
      <c r="I19" s="62">
        <f t="shared" si="1"/>
        <v>0</v>
      </c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579</v>
      </c>
      <c r="E20" s="404">
        <v>436</v>
      </c>
      <c r="F20" s="68">
        <v>140</v>
      </c>
      <c r="G20" s="124">
        <v>3</v>
      </c>
      <c r="H20" s="61">
        <v>0</v>
      </c>
      <c r="I20" s="62">
        <f t="shared" si="1"/>
        <v>579</v>
      </c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0</v>
      </c>
      <c r="E21" s="404">
        <v>0</v>
      </c>
      <c r="F21" s="68">
        <v>0</v>
      </c>
      <c r="G21" s="124">
        <v>0</v>
      </c>
      <c r="H21" s="61">
        <v>0</v>
      </c>
      <c r="I21" s="62">
        <f t="shared" si="1"/>
        <v>0</v>
      </c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2</v>
      </c>
      <c r="E22" s="403">
        <v>2</v>
      </c>
      <c r="F22" s="66">
        <v>0</v>
      </c>
      <c r="G22" s="124">
        <v>0</v>
      </c>
      <c r="H22" s="61">
        <v>0</v>
      </c>
      <c r="I22" s="62">
        <f t="shared" si="1"/>
        <v>2</v>
      </c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0</v>
      </c>
      <c r="E23" s="403">
        <v>0</v>
      </c>
      <c r="F23" s="66">
        <v>0</v>
      </c>
      <c r="G23" s="124">
        <v>0</v>
      </c>
      <c r="H23" s="61">
        <v>0</v>
      </c>
      <c r="I23" s="62">
        <f t="shared" si="1"/>
        <v>0</v>
      </c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0</v>
      </c>
      <c r="E24" s="403">
        <v>0</v>
      </c>
      <c r="F24" s="66">
        <v>0</v>
      </c>
      <c r="G24" s="124">
        <v>0</v>
      </c>
      <c r="H24" s="61">
        <v>0</v>
      </c>
      <c r="I24" s="62">
        <f t="shared" si="1"/>
        <v>0</v>
      </c>
      <c r="L24" s="54"/>
      <c r="M24" s="54"/>
      <c r="N24" s="54"/>
      <c r="O24" s="54"/>
      <c r="P24" s="54"/>
      <c r="Q24" s="54"/>
      <c r="R24" s="54"/>
    </row>
    <row r="25" spans="1:9" ht="10.5">
      <c r="A25" s="390">
        <v>16</v>
      </c>
      <c r="B25" s="396" t="s">
        <v>64</v>
      </c>
      <c r="C25" s="392" t="s">
        <v>65</v>
      </c>
      <c r="D25" s="385">
        <f t="shared" si="0"/>
        <v>0</v>
      </c>
      <c r="E25" s="403">
        <v>0</v>
      </c>
      <c r="F25" s="66">
        <v>0</v>
      </c>
      <c r="G25" s="124">
        <v>0</v>
      </c>
      <c r="H25" s="61">
        <v>0</v>
      </c>
      <c r="I25" s="62">
        <f>SUM(E25:H25)</f>
        <v>0</v>
      </c>
    </row>
    <row r="26" spans="1:9" ht="10.5">
      <c r="A26" s="390">
        <v>17</v>
      </c>
      <c r="B26" s="396" t="s">
        <v>33</v>
      </c>
      <c r="C26" s="392" t="s">
        <v>34</v>
      </c>
      <c r="D26" s="385">
        <f t="shared" si="0"/>
        <v>2257</v>
      </c>
      <c r="E26" s="404">
        <v>1950</v>
      </c>
      <c r="F26" s="66">
        <v>307</v>
      </c>
      <c r="G26" s="124">
        <v>0</v>
      </c>
      <c r="H26" s="61">
        <v>0</v>
      </c>
      <c r="I26" s="62">
        <f t="shared" si="1"/>
        <v>2257</v>
      </c>
    </row>
    <row r="27" spans="1:9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100</v>
      </c>
      <c r="E27" s="404">
        <v>100</v>
      </c>
      <c r="F27" s="66">
        <v>0</v>
      </c>
      <c r="G27" s="124">
        <v>0</v>
      </c>
      <c r="H27" s="61">
        <v>0</v>
      </c>
      <c r="I27" s="62">
        <f t="shared" si="1"/>
        <v>100</v>
      </c>
    </row>
    <row r="28" spans="1:9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403">
        <v>0</v>
      </c>
      <c r="F28" s="66">
        <v>0</v>
      </c>
      <c r="G28" s="124">
        <v>0</v>
      </c>
      <c r="H28" s="61">
        <v>0</v>
      </c>
      <c r="I28" s="62">
        <f t="shared" si="1"/>
        <v>0</v>
      </c>
    </row>
    <row r="29" spans="1:9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0</v>
      </c>
      <c r="E29" s="403">
        <v>0</v>
      </c>
      <c r="F29" s="66">
        <v>0</v>
      </c>
      <c r="G29" s="124">
        <v>0</v>
      </c>
      <c r="H29" s="61">
        <v>0</v>
      </c>
      <c r="I29" s="62">
        <f t="shared" si="1"/>
        <v>0</v>
      </c>
    </row>
    <row r="30" spans="1:9" ht="11.25" thickBot="1">
      <c r="A30" s="391">
        <v>21</v>
      </c>
      <c r="B30" s="398" t="s">
        <v>41</v>
      </c>
      <c r="C30" s="394" t="s">
        <v>42</v>
      </c>
      <c r="D30" s="386">
        <f t="shared" si="0"/>
        <v>4860</v>
      </c>
      <c r="E30" s="405">
        <v>4800</v>
      </c>
      <c r="F30" s="168">
        <v>60</v>
      </c>
      <c r="G30" s="169">
        <v>0</v>
      </c>
      <c r="H30" s="170">
        <v>0</v>
      </c>
      <c r="I30" s="171">
        <f t="shared" si="1"/>
        <v>4860</v>
      </c>
    </row>
    <row r="31" spans="1:9" ht="11.25" thickBot="1">
      <c r="A31" s="172" t="s">
        <v>98</v>
      </c>
      <c r="B31" s="173" t="s">
        <v>43</v>
      </c>
      <c r="C31" s="373"/>
      <c r="D31" s="378">
        <f t="shared" si="0"/>
        <v>39457</v>
      </c>
      <c r="E31" s="377">
        <f>SUM(E32:E45)</f>
        <v>37428</v>
      </c>
      <c r="F31" s="153">
        <f>SUM(F32:F45)</f>
        <v>1520</v>
      </c>
      <c r="G31" s="154">
        <f>SUM(G32:G45)</f>
        <v>509</v>
      </c>
      <c r="H31" s="155">
        <f>SUM(H32:H45)</f>
        <v>0</v>
      </c>
      <c r="I31" s="154">
        <f t="shared" si="1"/>
        <v>39457</v>
      </c>
    </row>
    <row r="32" spans="1:9" ht="10.5">
      <c r="A32" s="389">
        <v>1</v>
      </c>
      <c r="B32" s="395" t="s">
        <v>44</v>
      </c>
      <c r="C32" s="372" t="s">
        <v>45</v>
      </c>
      <c r="D32" s="384">
        <f t="shared" si="0"/>
        <v>0</v>
      </c>
      <c r="E32" s="376">
        <v>0</v>
      </c>
      <c r="F32" s="161">
        <v>0</v>
      </c>
      <c r="G32" s="162">
        <v>0</v>
      </c>
      <c r="H32" s="163">
        <v>0</v>
      </c>
      <c r="I32" s="164">
        <f t="shared" si="1"/>
        <v>0</v>
      </c>
    </row>
    <row r="33" spans="1:9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1050</v>
      </c>
      <c r="E33" s="403">
        <v>0</v>
      </c>
      <c r="F33" s="66">
        <v>1050</v>
      </c>
      <c r="G33" s="124">
        <v>0</v>
      </c>
      <c r="H33" s="61">
        <v>0</v>
      </c>
      <c r="I33" s="62">
        <f t="shared" si="1"/>
        <v>1050</v>
      </c>
    </row>
    <row r="34" spans="1:9" ht="10.5">
      <c r="A34" s="390">
        <v>3</v>
      </c>
      <c r="B34" s="396" t="s">
        <v>48</v>
      </c>
      <c r="C34" s="392" t="s">
        <v>49</v>
      </c>
      <c r="D34" s="385">
        <f t="shared" si="0"/>
        <v>0</v>
      </c>
      <c r="E34" s="403">
        <v>0</v>
      </c>
      <c r="F34" s="66">
        <v>0</v>
      </c>
      <c r="G34" s="124">
        <v>0</v>
      </c>
      <c r="H34" s="61">
        <v>0</v>
      </c>
      <c r="I34" s="62">
        <f t="shared" si="1"/>
        <v>0</v>
      </c>
    </row>
    <row r="35" spans="1:9" ht="10.5">
      <c r="A35" s="390">
        <v>4</v>
      </c>
      <c r="B35" s="396" t="s">
        <v>254</v>
      </c>
      <c r="C35" s="392" t="s">
        <v>255</v>
      </c>
      <c r="D35" s="385">
        <f t="shared" si="0"/>
        <v>0</v>
      </c>
      <c r="E35" s="403">
        <v>0</v>
      </c>
      <c r="F35" s="66">
        <v>0</v>
      </c>
      <c r="G35" s="124">
        <v>0</v>
      </c>
      <c r="H35" s="61">
        <v>0</v>
      </c>
      <c r="I35" s="62">
        <f t="shared" si="1"/>
        <v>0</v>
      </c>
    </row>
    <row r="36" spans="1:9" ht="10.5">
      <c r="A36" s="390">
        <v>5</v>
      </c>
      <c r="B36" s="396" t="s">
        <v>50</v>
      </c>
      <c r="C36" s="392" t="s">
        <v>51</v>
      </c>
      <c r="D36" s="385">
        <f t="shared" si="0"/>
        <v>50</v>
      </c>
      <c r="E36" s="403">
        <v>0</v>
      </c>
      <c r="F36" s="66">
        <v>50</v>
      </c>
      <c r="G36" s="124">
        <v>0</v>
      </c>
      <c r="H36" s="61">
        <v>0</v>
      </c>
      <c r="I36" s="62">
        <f t="shared" si="1"/>
        <v>50</v>
      </c>
    </row>
    <row r="37" spans="1:9" ht="10.5">
      <c r="A37" s="390">
        <v>6</v>
      </c>
      <c r="B37" s="396" t="s">
        <v>161</v>
      </c>
      <c r="C37" s="392" t="s">
        <v>253</v>
      </c>
      <c r="D37" s="385">
        <f t="shared" si="0"/>
        <v>0</v>
      </c>
      <c r="E37" s="403">
        <v>0</v>
      </c>
      <c r="F37" s="181">
        <v>0</v>
      </c>
      <c r="G37" s="124">
        <v>0</v>
      </c>
      <c r="H37" s="61">
        <v>0</v>
      </c>
      <c r="I37" s="62">
        <f t="shared" si="1"/>
        <v>0</v>
      </c>
    </row>
    <row r="38" spans="1:9" ht="10.5">
      <c r="A38" s="390">
        <v>7</v>
      </c>
      <c r="B38" s="396" t="s">
        <v>263</v>
      </c>
      <c r="C38" s="399" t="s">
        <v>99</v>
      </c>
      <c r="D38" s="385">
        <f t="shared" si="0"/>
        <v>0</v>
      </c>
      <c r="E38" s="406">
        <v>0</v>
      </c>
      <c r="F38" s="181">
        <v>0</v>
      </c>
      <c r="G38" s="124">
        <v>0</v>
      </c>
      <c r="H38" s="61">
        <v>0</v>
      </c>
      <c r="I38" s="62">
        <f t="shared" si="1"/>
        <v>0</v>
      </c>
    </row>
    <row r="39" spans="1:9" ht="10.5">
      <c r="A39" s="390">
        <v>8</v>
      </c>
      <c r="B39" s="396" t="s">
        <v>52</v>
      </c>
      <c r="C39" s="392" t="s">
        <v>32</v>
      </c>
      <c r="D39" s="385">
        <f t="shared" si="0"/>
        <v>0</v>
      </c>
      <c r="E39" s="403">
        <v>0</v>
      </c>
      <c r="F39" s="66">
        <v>0</v>
      </c>
      <c r="G39" s="124">
        <v>0</v>
      </c>
      <c r="H39" s="61">
        <v>0</v>
      </c>
      <c r="I39" s="62">
        <f t="shared" si="1"/>
        <v>0</v>
      </c>
    </row>
    <row r="40" spans="1:9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240</v>
      </c>
      <c r="E40" s="403">
        <v>0</v>
      </c>
      <c r="F40" s="66">
        <v>240</v>
      </c>
      <c r="G40" s="124">
        <v>0</v>
      </c>
      <c r="H40" s="61">
        <v>0</v>
      </c>
      <c r="I40" s="62">
        <f t="shared" si="1"/>
        <v>240</v>
      </c>
    </row>
    <row r="41" spans="1:9" ht="10.5">
      <c r="A41" s="390">
        <f t="shared" si="2"/>
        <v>10</v>
      </c>
      <c r="B41" s="396" t="s">
        <v>55</v>
      </c>
      <c r="C41" s="392" t="s">
        <v>259</v>
      </c>
      <c r="D41" s="385">
        <f t="shared" si="0"/>
        <v>780</v>
      </c>
      <c r="E41" s="403">
        <v>600</v>
      </c>
      <c r="F41" s="66">
        <v>180</v>
      </c>
      <c r="G41" s="124">
        <v>0</v>
      </c>
      <c r="H41" s="61">
        <v>0</v>
      </c>
      <c r="I41" s="62">
        <f t="shared" si="1"/>
        <v>780</v>
      </c>
    </row>
    <row r="42" spans="1:9" ht="10.5">
      <c r="A42" s="390">
        <v>11</v>
      </c>
      <c r="B42" s="396" t="s">
        <v>56</v>
      </c>
      <c r="C42" s="392" t="s">
        <v>57</v>
      </c>
      <c r="D42" s="385">
        <f t="shared" si="0"/>
        <v>0</v>
      </c>
      <c r="E42" s="403">
        <v>0</v>
      </c>
      <c r="F42" s="66">
        <v>0</v>
      </c>
      <c r="G42" s="124">
        <v>0</v>
      </c>
      <c r="H42" s="61">
        <v>0</v>
      </c>
      <c r="I42" s="62">
        <f t="shared" si="1"/>
        <v>0</v>
      </c>
    </row>
    <row r="43" spans="1:9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509</v>
      </c>
      <c r="E43" s="403">
        <v>0</v>
      </c>
      <c r="F43" s="66">
        <v>0</v>
      </c>
      <c r="G43" s="124">
        <v>509</v>
      </c>
      <c r="H43" s="61">
        <v>0</v>
      </c>
      <c r="I43" s="62">
        <f t="shared" si="1"/>
        <v>509</v>
      </c>
    </row>
    <row r="44" spans="1:9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35838</v>
      </c>
      <c r="E44" s="407">
        <v>35838</v>
      </c>
      <c r="F44" s="71">
        <v>0</v>
      </c>
      <c r="G44" s="124">
        <v>0</v>
      </c>
      <c r="H44" s="61">
        <v>0</v>
      </c>
      <c r="I44" s="62">
        <f t="shared" si="1"/>
        <v>35838</v>
      </c>
    </row>
    <row r="45" spans="1:9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990</v>
      </c>
      <c r="E45" s="408">
        <v>990</v>
      </c>
      <c r="F45" s="168">
        <v>0</v>
      </c>
      <c r="G45" s="169">
        <v>0</v>
      </c>
      <c r="H45" s="170">
        <v>0</v>
      </c>
      <c r="I45" s="171">
        <f t="shared" si="1"/>
        <v>990</v>
      </c>
    </row>
    <row r="46" spans="1:9" ht="11.25" thickBot="1">
      <c r="A46" s="176">
        <f t="shared" si="2"/>
        <v>15</v>
      </c>
      <c r="B46" s="401" t="s">
        <v>62</v>
      </c>
      <c r="C46" s="374"/>
      <c r="D46" s="379">
        <f t="shared" si="0"/>
        <v>0</v>
      </c>
      <c r="E46" s="383">
        <f>E31-E9</f>
        <v>0</v>
      </c>
      <c r="F46" s="177">
        <f>F31-F9</f>
        <v>0</v>
      </c>
      <c r="G46" s="178">
        <f>G31-G9</f>
        <v>0</v>
      </c>
      <c r="H46" s="179">
        <f>H31-H9</f>
        <v>0</v>
      </c>
      <c r="I46" s="178">
        <f>I31-I9</f>
        <v>0</v>
      </c>
    </row>
  </sheetData>
  <sheetProtection/>
  <mergeCells count="2">
    <mergeCell ref="A6:A7"/>
    <mergeCell ref="E6:F6"/>
  </mergeCells>
  <printOptions horizontalCentered="1" vertic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PageLayoutView="0" workbookViewId="0" topLeftCell="A1">
      <selection activeCell="N30" sqref="N29:N30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5.2812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7109375" style="52" customWidth="1"/>
    <col min="10" max="10" width="10.140625" style="52" customWidth="1"/>
    <col min="11" max="11" width="13.421875" style="52" customWidth="1"/>
    <col min="12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 t="s">
        <v>251</v>
      </c>
      <c r="D2" s="47"/>
      <c r="F2" s="180"/>
      <c r="G2" s="53"/>
    </row>
    <row r="3" spans="1:18" ht="13.5" customHeight="1">
      <c r="A3" s="51"/>
      <c r="C3" s="53"/>
      <c r="D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165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5" t="s">
        <v>0</v>
      </c>
      <c r="F6" s="436"/>
      <c r="G6" s="56" t="s">
        <v>232</v>
      </c>
      <c r="H6" s="55" t="s">
        <v>341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59"/>
      <c r="E7" s="381" t="s">
        <v>233</v>
      </c>
      <c r="F7" s="57" t="s">
        <v>4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311681</v>
      </c>
      <c r="E9" s="377">
        <f>SUM(E10:E30)</f>
        <v>145034</v>
      </c>
      <c r="F9" s="153">
        <f>SUM(F10:F30)</f>
        <v>90000</v>
      </c>
      <c r="G9" s="154">
        <f>SUM(G10:G30)</f>
        <v>76647</v>
      </c>
      <c r="H9" s="155">
        <f>SUM(H10:H30)</f>
        <v>6546</v>
      </c>
      <c r="I9" s="156">
        <f>SUM(I10:I30)</f>
        <v>318227</v>
      </c>
      <c r="K9" s="67"/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18989</v>
      </c>
      <c r="E10" s="376">
        <v>7500</v>
      </c>
      <c r="F10" s="161">
        <v>4000</v>
      </c>
      <c r="G10" s="162">
        <v>7489</v>
      </c>
      <c r="H10" s="163">
        <v>3000</v>
      </c>
      <c r="I10" s="164">
        <f aca="true" t="shared" si="1" ref="I10:I45">E10+F10+G10+H10</f>
        <v>21989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4000</v>
      </c>
      <c r="E11" s="403">
        <v>4000</v>
      </c>
      <c r="F11" s="66">
        <v>0</v>
      </c>
      <c r="G11" s="124">
        <v>0</v>
      </c>
      <c r="H11" s="61">
        <v>0</v>
      </c>
      <c r="I11" s="62">
        <f t="shared" si="1"/>
        <v>4000</v>
      </c>
      <c r="K11" s="67"/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0</v>
      </c>
      <c r="E12" s="403">
        <v>0</v>
      </c>
      <c r="F12" s="66">
        <v>0</v>
      </c>
      <c r="G12" s="124">
        <v>0</v>
      </c>
      <c r="H12" s="61">
        <v>0</v>
      </c>
      <c r="I12" s="62">
        <f t="shared" si="1"/>
        <v>0</v>
      </c>
      <c r="K12" s="67"/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2500</v>
      </c>
      <c r="E13" s="403">
        <v>2500</v>
      </c>
      <c r="F13" s="66">
        <v>0</v>
      </c>
      <c r="G13" s="124">
        <v>0</v>
      </c>
      <c r="H13" s="61">
        <v>0</v>
      </c>
      <c r="I13" s="62">
        <f t="shared" si="1"/>
        <v>2500</v>
      </c>
      <c r="K13" s="67"/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2500</v>
      </c>
      <c r="E14" s="403">
        <v>2500</v>
      </c>
      <c r="F14" s="66">
        <v>0</v>
      </c>
      <c r="G14" s="124">
        <v>0</v>
      </c>
      <c r="H14" s="61">
        <v>300</v>
      </c>
      <c r="I14" s="62">
        <f t="shared" si="1"/>
        <v>2800</v>
      </c>
      <c r="K14" s="67"/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0</v>
      </c>
      <c r="E15" s="403">
        <v>0</v>
      </c>
      <c r="F15" s="66">
        <v>0</v>
      </c>
      <c r="G15" s="124">
        <v>0</v>
      </c>
      <c r="H15" s="61">
        <v>0</v>
      </c>
      <c r="I15" s="62">
        <f t="shared" si="1"/>
        <v>0</v>
      </c>
      <c r="K15" s="67"/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11500</v>
      </c>
      <c r="E16" s="403">
        <v>7500</v>
      </c>
      <c r="F16" s="66">
        <v>4000</v>
      </c>
      <c r="G16" s="124">
        <v>0</v>
      </c>
      <c r="H16" s="61">
        <v>700</v>
      </c>
      <c r="I16" s="62">
        <f t="shared" si="1"/>
        <v>12200</v>
      </c>
      <c r="K16" s="67"/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146610</v>
      </c>
      <c r="E17" s="403">
        <v>40000</v>
      </c>
      <c r="F17" s="66">
        <v>55000</v>
      </c>
      <c r="G17" s="124">
        <v>51610</v>
      </c>
      <c r="H17" s="61">
        <v>1900</v>
      </c>
      <c r="I17" s="62">
        <f t="shared" si="1"/>
        <v>148510</v>
      </c>
      <c r="K17" s="67"/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49848</v>
      </c>
      <c r="E18" s="404">
        <v>13600</v>
      </c>
      <c r="F18" s="68">
        <v>18700</v>
      </c>
      <c r="G18" s="124">
        <v>17548</v>
      </c>
      <c r="H18" s="61">
        <v>646</v>
      </c>
      <c r="I18" s="62">
        <f t="shared" si="1"/>
        <v>50494</v>
      </c>
      <c r="K18" s="67"/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4750</v>
      </c>
      <c r="E19" s="404">
        <v>2000</v>
      </c>
      <c r="F19" s="68">
        <v>2750</v>
      </c>
      <c r="G19" s="61">
        <v>0</v>
      </c>
      <c r="H19" s="61">
        <v>0</v>
      </c>
      <c r="I19" s="62">
        <f t="shared" si="1"/>
        <v>4750</v>
      </c>
      <c r="K19" s="67"/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0</v>
      </c>
      <c r="E20" s="404">
        <v>0</v>
      </c>
      <c r="F20" s="68">
        <v>0</v>
      </c>
      <c r="G20" s="61">
        <v>0</v>
      </c>
      <c r="H20" s="61">
        <v>0</v>
      </c>
      <c r="I20" s="62">
        <f t="shared" si="1"/>
        <v>0</v>
      </c>
      <c r="K20" s="67"/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0</v>
      </c>
      <c r="E21" s="404">
        <v>0</v>
      </c>
      <c r="F21" s="68">
        <v>0</v>
      </c>
      <c r="G21" s="61">
        <v>0</v>
      </c>
      <c r="H21" s="61">
        <v>0</v>
      </c>
      <c r="I21" s="62">
        <f t="shared" si="1"/>
        <v>0</v>
      </c>
      <c r="K21" s="67"/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0</v>
      </c>
      <c r="E22" s="403">
        <v>0</v>
      </c>
      <c r="F22" s="66">
        <v>0</v>
      </c>
      <c r="G22" s="61">
        <v>0</v>
      </c>
      <c r="H22" s="61">
        <v>0</v>
      </c>
      <c r="I22" s="62">
        <f t="shared" si="1"/>
        <v>0</v>
      </c>
      <c r="K22" s="67"/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0</v>
      </c>
      <c r="E23" s="403">
        <v>0</v>
      </c>
      <c r="F23" s="66">
        <v>0</v>
      </c>
      <c r="G23" s="61">
        <v>0</v>
      </c>
      <c r="H23" s="61">
        <v>0</v>
      </c>
      <c r="I23" s="62">
        <f t="shared" si="1"/>
        <v>0</v>
      </c>
      <c r="K23" s="67"/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0</v>
      </c>
      <c r="E24" s="403">
        <v>0</v>
      </c>
      <c r="F24" s="66">
        <v>0</v>
      </c>
      <c r="G24" s="61">
        <v>0</v>
      </c>
      <c r="H24" s="61">
        <v>0</v>
      </c>
      <c r="I24" s="62">
        <f t="shared" si="1"/>
        <v>0</v>
      </c>
      <c r="K24" s="67"/>
      <c r="L24" s="54"/>
      <c r="M24" s="54"/>
      <c r="N24" s="54"/>
      <c r="O24" s="54"/>
      <c r="P24" s="54"/>
      <c r="Q24" s="54"/>
      <c r="R24" s="54"/>
    </row>
    <row r="25" spans="1:11" ht="10.5">
      <c r="A25" s="390">
        <v>16</v>
      </c>
      <c r="B25" s="396" t="s">
        <v>64</v>
      </c>
      <c r="C25" s="392" t="s">
        <v>65</v>
      </c>
      <c r="D25" s="385">
        <f t="shared" si="0"/>
        <v>0</v>
      </c>
      <c r="E25" s="403">
        <v>0</v>
      </c>
      <c r="F25" s="66">
        <v>0</v>
      </c>
      <c r="G25" s="61">
        <v>0</v>
      </c>
      <c r="H25" s="61">
        <v>0</v>
      </c>
      <c r="I25" s="62">
        <f>SUM(E25:H25)</f>
        <v>0</v>
      </c>
      <c r="K25" s="67"/>
    </row>
    <row r="26" spans="1:11" ht="10.5">
      <c r="A26" s="390">
        <v>17</v>
      </c>
      <c r="B26" s="396" t="s">
        <v>33</v>
      </c>
      <c r="C26" s="392" t="s">
        <v>34</v>
      </c>
      <c r="D26" s="385">
        <f t="shared" si="0"/>
        <v>59485</v>
      </c>
      <c r="E26" s="404">
        <v>57434</v>
      </c>
      <c r="F26" s="66">
        <v>2051</v>
      </c>
      <c r="G26" s="61">
        <v>0</v>
      </c>
      <c r="H26" s="61">
        <v>0</v>
      </c>
      <c r="I26" s="62">
        <f t="shared" si="1"/>
        <v>59485</v>
      </c>
      <c r="K26" s="67"/>
    </row>
    <row r="27" spans="1:11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8000</v>
      </c>
      <c r="E27" s="404">
        <v>8000</v>
      </c>
      <c r="F27" s="66">
        <v>0</v>
      </c>
      <c r="G27" s="61">
        <v>0</v>
      </c>
      <c r="H27" s="61">
        <v>0</v>
      </c>
      <c r="I27" s="62">
        <f t="shared" si="1"/>
        <v>8000</v>
      </c>
      <c r="K27" s="67"/>
    </row>
    <row r="28" spans="1:11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403">
        <v>0</v>
      </c>
      <c r="F28" s="66">
        <v>0</v>
      </c>
      <c r="G28" s="61">
        <v>0</v>
      </c>
      <c r="H28" s="61">
        <v>0</v>
      </c>
      <c r="I28" s="62">
        <f t="shared" si="1"/>
        <v>0</v>
      </c>
      <c r="K28" s="67"/>
    </row>
    <row r="29" spans="1:11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0</v>
      </c>
      <c r="E29" s="403">
        <v>0</v>
      </c>
      <c r="F29" s="66">
        <v>0</v>
      </c>
      <c r="G29" s="61">
        <v>0</v>
      </c>
      <c r="H29" s="61">
        <v>0</v>
      </c>
      <c r="I29" s="62">
        <f t="shared" si="1"/>
        <v>0</v>
      </c>
      <c r="K29" s="67"/>
    </row>
    <row r="30" spans="1:11" ht="11.25" thickBot="1">
      <c r="A30" s="391">
        <v>21</v>
      </c>
      <c r="B30" s="398" t="s">
        <v>41</v>
      </c>
      <c r="C30" s="394" t="s">
        <v>42</v>
      </c>
      <c r="D30" s="386">
        <f t="shared" si="0"/>
        <v>3499</v>
      </c>
      <c r="E30" s="405">
        <v>0</v>
      </c>
      <c r="F30" s="168">
        <v>3499</v>
      </c>
      <c r="G30" s="61">
        <v>0</v>
      </c>
      <c r="H30" s="170">
        <v>0</v>
      </c>
      <c r="I30" s="171">
        <f>E30+F30+G30+H30</f>
        <v>3499</v>
      </c>
      <c r="K30" s="67"/>
    </row>
    <row r="31" spans="1:11" ht="11.25" thickBot="1">
      <c r="A31" s="172" t="s">
        <v>98</v>
      </c>
      <c r="B31" s="173" t="s">
        <v>43</v>
      </c>
      <c r="C31" s="373"/>
      <c r="D31" s="378">
        <f t="shared" si="0"/>
        <v>311681</v>
      </c>
      <c r="E31" s="377">
        <f>SUM(E32:E45)</f>
        <v>145034</v>
      </c>
      <c r="F31" s="153">
        <f>SUM(F32:F45)</f>
        <v>90000</v>
      </c>
      <c r="G31" s="154">
        <f>SUM(G32:G45)</f>
        <v>76647</v>
      </c>
      <c r="H31" s="155">
        <f>SUM(H32:H45)</f>
        <v>8000</v>
      </c>
      <c r="I31" s="154">
        <f t="shared" si="1"/>
        <v>319681</v>
      </c>
      <c r="K31" s="67"/>
    </row>
    <row r="32" spans="1:11" ht="10.5">
      <c r="A32" s="389">
        <v>1</v>
      </c>
      <c r="B32" s="395" t="s">
        <v>44</v>
      </c>
      <c r="C32" s="372" t="s">
        <v>45</v>
      </c>
      <c r="D32" s="384">
        <f t="shared" si="0"/>
        <v>0</v>
      </c>
      <c r="E32" s="376">
        <v>0</v>
      </c>
      <c r="F32" s="161">
        <v>0</v>
      </c>
      <c r="G32" s="162">
        <v>0</v>
      </c>
      <c r="H32" s="163">
        <v>0</v>
      </c>
      <c r="I32" s="164">
        <f t="shared" si="1"/>
        <v>0</v>
      </c>
      <c r="K32" s="67"/>
    </row>
    <row r="33" spans="1:11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84000</v>
      </c>
      <c r="E33" s="403">
        <v>0</v>
      </c>
      <c r="F33" s="66">
        <v>84000</v>
      </c>
      <c r="G33" s="124">
        <v>0</v>
      </c>
      <c r="H33" s="61">
        <v>8000</v>
      </c>
      <c r="I33" s="62">
        <f t="shared" si="1"/>
        <v>92000</v>
      </c>
      <c r="K33" s="67"/>
    </row>
    <row r="34" spans="1:11" ht="10.5">
      <c r="A34" s="390">
        <v>3</v>
      </c>
      <c r="B34" s="396" t="s">
        <v>254</v>
      </c>
      <c r="C34" s="392" t="s">
        <v>255</v>
      </c>
      <c r="D34" s="385">
        <f t="shared" si="0"/>
        <v>0</v>
      </c>
      <c r="E34" s="403">
        <v>0</v>
      </c>
      <c r="F34" s="66">
        <v>0</v>
      </c>
      <c r="G34" s="124">
        <v>0</v>
      </c>
      <c r="H34" s="61">
        <v>0</v>
      </c>
      <c r="I34" s="62">
        <f t="shared" si="1"/>
        <v>0</v>
      </c>
      <c r="K34" s="67"/>
    </row>
    <row r="35" spans="1:11" ht="10.5">
      <c r="A35" s="390">
        <v>4</v>
      </c>
      <c r="B35" s="396" t="s">
        <v>48</v>
      </c>
      <c r="C35" s="392" t="s">
        <v>49</v>
      </c>
      <c r="D35" s="385">
        <f t="shared" si="0"/>
        <v>0</v>
      </c>
      <c r="E35" s="403">
        <v>0</v>
      </c>
      <c r="F35" s="66">
        <v>0</v>
      </c>
      <c r="G35" s="124">
        <v>0</v>
      </c>
      <c r="H35" s="61">
        <v>0</v>
      </c>
      <c r="I35" s="62">
        <f t="shared" si="1"/>
        <v>0</v>
      </c>
      <c r="K35" s="67"/>
    </row>
    <row r="36" spans="1:11" ht="10.5">
      <c r="A36" s="390">
        <f t="shared" si="2"/>
        <v>5</v>
      </c>
      <c r="B36" s="396" t="s">
        <v>50</v>
      </c>
      <c r="C36" s="392" t="s">
        <v>51</v>
      </c>
      <c r="D36" s="385">
        <f t="shared" si="0"/>
        <v>0</v>
      </c>
      <c r="E36" s="403">
        <v>0</v>
      </c>
      <c r="F36" s="66">
        <v>0</v>
      </c>
      <c r="G36" s="124">
        <v>0</v>
      </c>
      <c r="H36" s="61">
        <v>0</v>
      </c>
      <c r="I36" s="62">
        <f t="shared" si="1"/>
        <v>0</v>
      </c>
      <c r="K36" s="67"/>
    </row>
    <row r="37" spans="1:11" ht="10.5">
      <c r="A37" s="390">
        <v>6</v>
      </c>
      <c r="B37" s="396" t="s">
        <v>161</v>
      </c>
      <c r="C37" s="392" t="s">
        <v>253</v>
      </c>
      <c r="D37" s="385">
        <f t="shared" si="0"/>
        <v>0</v>
      </c>
      <c r="E37" s="403">
        <v>0</v>
      </c>
      <c r="F37" s="181">
        <v>0</v>
      </c>
      <c r="G37" s="124">
        <v>0</v>
      </c>
      <c r="H37" s="61">
        <v>0</v>
      </c>
      <c r="I37" s="62">
        <f t="shared" si="1"/>
        <v>0</v>
      </c>
      <c r="K37" s="67"/>
    </row>
    <row r="38" spans="1:11" ht="10.5">
      <c r="A38" s="390">
        <v>7</v>
      </c>
      <c r="B38" s="396" t="s">
        <v>263</v>
      </c>
      <c r="C38" s="399" t="s">
        <v>99</v>
      </c>
      <c r="D38" s="385">
        <f t="shared" si="0"/>
        <v>0</v>
      </c>
      <c r="E38" s="406">
        <v>0</v>
      </c>
      <c r="F38" s="181">
        <v>0</v>
      </c>
      <c r="G38" s="124">
        <v>0</v>
      </c>
      <c r="H38" s="61">
        <v>0</v>
      </c>
      <c r="I38" s="62">
        <f t="shared" si="1"/>
        <v>0</v>
      </c>
      <c r="K38" s="67"/>
    </row>
    <row r="39" spans="1:11" ht="10.5">
      <c r="A39" s="390">
        <v>8</v>
      </c>
      <c r="B39" s="396" t="s">
        <v>52</v>
      </c>
      <c r="C39" s="392" t="s">
        <v>32</v>
      </c>
      <c r="D39" s="385">
        <f t="shared" si="0"/>
        <v>0</v>
      </c>
      <c r="E39" s="403">
        <v>0</v>
      </c>
      <c r="F39" s="66">
        <v>0</v>
      </c>
      <c r="G39" s="124">
        <v>0</v>
      </c>
      <c r="H39" s="61">
        <v>0</v>
      </c>
      <c r="I39" s="62">
        <f t="shared" si="1"/>
        <v>0</v>
      </c>
      <c r="K39" s="67"/>
    </row>
    <row r="40" spans="1:11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4000</v>
      </c>
      <c r="E40" s="403">
        <v>0</v>
      </c>
      <c r="F40" s="66">
        <v>4000</v>
      </c>
      <c r="G40" s="124">
        <v>0</v>
      </c>
      <c r="H40" s="61">
        <v>0</v>
      </c>
      <c r="I40" s="62">
        <f t="shared" si="1"/>
        <v>4000</v>
      </c>
      <c r="K40" s="67"/>
    </row>
    <row r="41" spans="1:11" ht="10.5">
      <c r="A41" s="390">
        <f t="shared" si="2"/>
        <v>10</v>
      </c>
      <c r="B41" s="396" t="s">
        <v>55</v>
      </c>
      <c r="C41" s="392" t="s">
        <v>260</v>
      </c>
      <c r="D41" s="385">
        <f t="shared" si="0"/>
        <v>2000</v>
      </c>
      <c r="E41" s="403">
        <v>0</v>
      </c>
      <c r="F41" s="66">
        <v>2000</v>
      </c>
      <c r="G41" s="124">
        <v>0</v>
      </c>
      <c r="H41" s="61">
        <v>0</v>
      </c>
      <c r="I41" s="62">
        <f t="shared" si="1"/>
        <v>2000</v>
      </c>
      <c r="K41" s="67"/>
    </row>
    <row r="42" spans="1:11" ht="10.5">
      <c r="A42" s="390">
        <v>11</v>
      </c>
      <c r="B42" s="396" t="s">
        <v>56</v>
      </c>
      <c r="C42" s="392" t="s">
        <v>57</v>
      </c>
      <c r="D42" s="385">
        <f t="shared" si="0"/>
        <v>0</v>
      </c>
      <c r="E42" s="403">
        <v>0</v>
      </c>
      <c r="F42" s="66">
        <v>0</v>
      </c>
      <c r="G42" s="124">
        <v>0</v>
      </c>
      <c r="H42" s="61">
        <v>0</v>
      </c>
      <c r="I42" s="62">
        <f t="shared" si="1"/>
        <v>0</v>
      </c>
      <c r="K42" s="67"/>
    </row>
    <row r="43" spans="1:11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76647</v>
      </c>
      <c r="E43" s="403">
        <v>0</v>
      </c>
      <c r="F43" s="66">
        <v>0</v>
      </c>
      <c r="G43" s="124">
        <v>76647</v>
      </c>
      <c r="H43" s="61">
        <v>0</v>
      </c>
      <c r="I43" s="62">
        <f t="shared" si="1"/>
        <v>76647</v>
      </c>
      <c r="K43" s="67"/>
    </row>
    <row r="44" spans="1:11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145034</v>
      </c>
      <c r="E44" s="407">
        <v>145034</v>
      </c>
      <c r="F44" s="71">
        <v>0</v>
      </c>
      <c r="G44" s="124">
        <v>0</v>
      </c>
      <c r="H44" s="61">
        <v>0</v>
      </c>
      <c r="I44" s="62">
        <f t="shared" si="1"/>
        <v>145034</v>
      </c>
      <c r="K44" s="67"/>
    </row>
    <row r="45" spans="1:11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0</v>
      </c>
      <c r="E45" s="405">
        <v>0</v>
      </c>
      <c r="F45" s="168">
        <v>0</v>
      </c>
      <c r="G45" s="169">
        <v>0</v>
      </c>
      <c r="H45" s="170">
        <v>0</v>
      </c>
      <c r="I45" s="171">
        <f t="shared" si="1"/>
        <v>0</v>
      </c>
      <c r="K45" s="67"/>
    </row>
    <row r="46" spans="1:11" ht="11.25" thickBot="1">
      <c r="A46" s="176">
        <f t="shared" si="2"/>
        <v>15</v>
      </c>
      <c r="B46" s="401" t="s">
        <v>62</v>
      </c>
      <c r="C46" s="374"/>
      <c r="D46" s="379">
        <f t="shared" si="0"/>
        <v>0</v>
      </c>
      <c r="E46" s="383">
        <f>E31-E9</f>
        <v>0</v>
      </c>
      <c r="F46" s="177">
        <f>F31-F9</f>
        <v>0</v>
      </c>
      <c r="G46" s="178">
        <f>G31-G9</f>
        <v>0</v>
      </c>
      <c r="H46" s="179">
        <f>H31-H9</f>
        <v>1454</v>
      </c>
      <c r="I46" s="178">
        <f>I31-I9</f>
        <v>1454</v>
      </c>
      <c r="K46" s="67"/>
    </row>
    <row r="47" ht="10.5">
      <c r="K47" s="67"/>
    </row>
    <row r="48" ht="10.5">
      <c r="K48" s="67"/>
    </row>
    <row r="49" ht="10.5">
      <c r="K49" s="67"/>
    </row>
  </sheetData>
  <sheetProtection/>
  <mergeCells count="2">
    <mergeCell ref="A6:A7"/>
    <mergeCell ref="E6:F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47"/>
  <sheetViews>
    <sheetView zoomScalePageLayoutView="0" workbookViewId="0" topLeftCell="A1">
      <selection activeCell="L12" sqref="L12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3.710937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7109375" style="52" customWidth="1"/>
    <col min="10" max="10" width="10.140625" style="52" customWidth="1"/>
    <col min="11" max="11" width="18.140625" style="52" customWidth="1"/>
    <col min="12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 t="s">
        <v>251</v>
      </c>
      <c r="D2" s="47"/>
      <c r="F2" s="180"/>
      <c r="G2" s="53"/>
    </row>
    <row r="3" spans="1:18" ht="13.5" customHeight="1">
      <c r="A3" s="51"/>
      <c r="C3" s="53"/>
      <c r="D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252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5" t="s">
        <v>0</v>
      </c>
      <c r="F6" s="436"/>
      <c r="G6" s="56" t="s">
        <v>232</v>
      </c>
      <c r="H6" s="55" t="s">
        <v>341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59"/>
      <c r="E7" s="381" t="s">
        <v>233</v>
      </c>
      <c r="F7" s="57" t="s">
        <v>4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226258</v>
      </c>
      <c r="E9" s="377">
        <f>SUM(E10:E30)</f>
        <v>147807</v>
      </c>
      <c r="F9" s="153">
        <f>SUM(F10:F30)</f>
        <v>28712</v>
      </c>
      <c r="G9" s="154">
        <f>SUM(G10:G30)</f>
        <v>49739</v>
      </c>
      <c r="H9" s="155">
        <f>SUM(H10:H30)</f>
        <v>8363</v>
      </c>
      <c r="I9" s="156">
        <f>SUM(I10:I30)</f>
        <v>234621</v>
      </c>
      <c r="K9" s="67"/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6391</v>
      </c>
      <c r="E10" s="376">
        <v>4813</v>
      </c>
      <c r="F10" s="161">
        <v>795</v>
      </c>
      <c r="G10" s="162">
        <v>783</v>
      </c>
      <c r="H10" s="163">
        <v>405</v>
      </c>
      <c r="I10" s="164">
        <f aca="true" t="shared" si="1" ref="I10:I45">E10+F10+G10+H10</f>
        <v>6796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5759</v>
      </c>
      <c r="E11" s="403">
        <v>5600</v>
      </c>
      <c r="F11" s="66">
        <v>159</v>
      </c>
      <c r="G11" s="124">
        <v>0</v>
      </c>
      <c r="H11" s="61">
        <v>0</v>
      </c>
      <c r="I11" s="62">
        <f t="shared" si="1"/>
        <v>5759</v>
      </c>
      <c r="K11" s="67"/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0</v>
      </c>
      <c r="E12" s="403">
        <v>0</v>
      </c>
      <c r="F12" s="66">
        <v>0</v>
      </c>
      <c r="G12" s="124">
        <v>0</v>
      </c>
      <c r="H12" s="61">
        <v>0</v>
      </c>
      <c r="I12" s="62">
        <f t="shared" si="1"/>
        <v>0</v>
      </c>
      <c r="K12" s="67"/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1646</v>
      </c>
      <c r="E13" s="403">
        <v>1584</v>
      </c>
      <c r="F13" s="66">
        <v>62</v>
      </c>
      <c r="G13" s="124">
        <v>0</v>
      </c>
      <c r="H13" s="61">
        <v>45</v>
      </c>
      <c r="I13" s="62">
        <f t="shared" si="1"/>
        <v>1691</v>
      </c>
      <c r="K13" s="67"/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1720</v>
      </c>
      <c r="E14" s="403">
        <v>796</v>
      </c>
      <c r="F14" s="66">
        <v>222</v>
      </c>
      <c r="G14" s="124">
        <v>702</v>
      </c>
      <c r="H14" s="61">
        <v>10</v>
      </c>
      <c r="I14" s="62">
        <f t="shared" si="1"/>
        <v>1730</v>
      </c>
      <c r="K14" s="67"/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430</v>
      </c>
      <c r="E15" s="403">
        <v>0</v>
      </c>
      <c r="F15" s="66">
        <v>430</v>
      </c>
      <c r="G15" s="124">
        <v>0</v>
      </c>
      <c r="H15" s="61">
        <v>8</v>
      </c>
      <c r="I15" s="62">
        <f t="shared" si="1"/>
        <v>438</v>
      </c>
      <c r="K15" s="67"/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10028</v>
      </c>
      <c r="E16" s="403">
        <v>5422</v>
      </c>
      <c r="F16" s="66">
        <v>3056</v>
      </c>
      <c r="G16" s="124">
        <v>1550</v>
      </c>
      <c r="H16" s="61">
        <v>4178</v>
      </c>
      <c r="I16" s="62">
        <f t="shared" si="1"/>
        <v>14206</v>
      </c>
      <c r="K16" s="67"/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137505</v>
      </c>
      <c r="E17" s="403">
        <v>100850</v>
      </c>
      <c r="F17" s="66">
        <v>7955</v>
      </c>
      <c r="G17" s="124">
        <v>28700</v>
      </c>
      <c r="H17" s="61">
        <v>2000</v>
      </c>
      <c r="I17" s="62">
        <f t="shared" si="1"/>
        <v>139505</v>
      </c>
      <c r="K17" s="67"/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45199</v>
      </c>
      <c r="E18" s="404">
        <v>33269</v>
      </c>
      <c r="F18" s="68">
        <v>2330</v>
      </c>
      <c r="G18" s="124">
        <v>9600</v>
      </c>
      <c r="H18" s="61">
        <v>384</v>
      </c>
      <c r="I18" s="62">
        <f t="shared" si="1"/>
        <v>45583</v>
      </c>
      <c r="K18" s="67"/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580</v>
      </c>
      <c r="E19" s="404">
        <v>425</v>
      </c>
      <c r="F19" s="68">
        <v>35</v>
      </c>
      <c r="G19" s="124">
        <v>120</v>
      </c>
      <c r="H19" s="61">
        <v>5</v>
      </c>
      <c r="I19" s="62">
        <f t="shared" si="1"/>
        <v>585</v>
      </c>
      <c r="K19" s="67"/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5237</v>
      </c>
      <c r="E20" s="404">
        <v>3246</v>
      </c>
      <c r="F20" s="68">
        <v>1720</v>
      </c>
      <c r="G20" s="124">
        <v>271</v>
      </c>
      <c r="H20" s="61">
        <v>6</v>
      </c>
      <c r="I20" s="62">
        <f t="shared" si="1"/>
        <v>5243</v>
      </c>
      <c r="K20" s="67"/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78</v>
      </c>
      <c r="E21" s="404">
        <v>59</v>
      </c>
      <c r="F21" s="68">
        <v>2</v>
      </c>
      <c r="G21" s="124">
        <v>17</v>
      </c>
      <c r="H21" s="61">
        <v>3</v>
      </c>
      <c r="I21" s="62">
        <f t="shared" si="1"/>
        <v>81</v>
      </c>
      <c r="K21" s="67"/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4</v>
      </c>
      <c r="E22" s="403">
        <v>4</v>
      </c>
      <c r="F22" s="66">
        <v>0</v>
      </c>
      <c r="G22" s="124">
        <v>0</v>
      </c>
      <c r="H22" s="61">
        <v>0</v>
      </c>
      <c r="I22" s="62">
        <f t="shared" si="1"/>
        <v>4</v>
      </c>
      <c r="K22" s="67"/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0</v>
      </c>
      <c r="E23" s="403">
        <v>0</v>
      </c>
      <c r="F23" s="66">
        <v>0</v>
      </c>
      <c r="G23" s="124">
        <v>0</v>
      </c>
      <c r="H23" s="61">
        <v>0</v>
      </c>
      <c r="I23" s="62">
        <f t="shared" si="1"/>
        <v>0</v>
      </c>
      <c r="K23" s="67"/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0</v>
      </c>
      <c r="E24" s="403">
        <v>0</v>
      </c>
      <c r="F24" s="66">
        <v>0</v>
      </c>
      <c r="G24" s="124">
        <v>0</v>
      </c>
      <c r="H24" s="61">
        <v>0</v>
      </c>
      <c r="I24" s="62">
        <f t="shared" si="1"/>
        <v>0</v>
      </c>
      <c r="K24" s="67"/>
      <c r="L24" s="54"/>
      <c r="M24" s="54"/>
      <c r="N24" s="54"/>
      <c r="O24" s="54"/>
      <c r="P24" s="54"/>
      <c r="Q24" s="54"/>
      <c r="R24" s="54"/>
    </row>
    <row r="25" spans="1:11" ht="10.5">
      <c r="A25" s="390">
        <v>16</v>
      </c>
      <c r="B25" s="396" t="s">
        <v>64</v>
      </c>
      <c r="C25" s="392" t="s">
        <v>65</v>
      </c>
      <c r="D25" s="385">
        <f t="shared" si="0"/>
        <v>14</v>
      </c>
      <c r="E25" s="403">
        <v>0</v>
      </c>
      <c r="F25" s="66">
        <v>12</v>
      </c>
      <c r="G25" s="124">
        <v>2</v>
      </c>
      <c r="H25" s="61">
        <v>47</v>
      </c>
      <c r="I25" s="62">
        <f>SUM(E25:H25)</f>
        <v>61</v>
      </c>
      <c r="K25" s="67"/>
    </row>
    <row r="26" spans="1:11" ht="10.5">
      <c r="A26" s="390">
        <v>17</v>
      </c>
      <c r="B26" s="396" t="s">
        <v>33</v>
      </c>
      <c r="C26" s="392" t="s">
        <v>34</v>
      </c>
      <c r="D26" s="385">
        <f t="shared" si="0"/>
        <v>9068</v>
      </c>
      <c r="E26" s="406">
        <v>-9300</v>
      </c>
      <c r="F26" s="66">
        <v>11008</v>
      </c>
      <c r="G26" s="124">
        <v>7360</v>
      </c>
      <c r="H26" s="61">
        <v>1262</v>
      </c>
      <c r="I26" s="62">
        <f t="shared" si="1"/>
        <v>10330</v>
      </c>
      <c r="K26" s="67"/>
    </row>
    <row r="27" spans="1:11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429</v>
      </c>
      <c r="E27" s="404">
        <v>429</v>
      </c>
      <c r="F27" s="66">
        <v>0</v>
      </c>
      <c r="G27" s="124">
        <v>0</v>
      </c>
      <c r="H27" s="61">
        <v>0</v>
      </c>
      <c r="I27" s="62">
        <f t="shared" si="1"/>
        <v>429</v>
      </c>
      <c r="K27" s="67"/>
    </row>
    <row r="28" spans="1:11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403">
        <v>0</v>
      </c>
      <c r="F28" s="66">
        <v>0</v>
      </c>
      <c r="G28" s="124">
        <v>0</v>
      </c>
      <c r="H28" s="61">
        <v>0</v>
      </c>
      <c r="I28" s="62">
        <f t="shared" si="1"/>
        <v>0</v>
      </c>
      <c r="K28" s="67"/>
    </row>
    <row r="29" spans="1:11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40</v>
      </c>
      <c r="E29" s="403">
        <v>20</v>
      </c>
      <c r="F29" s="66">
        <v>15</v>
      </c>
      <c r="G29" s="124">
        <v>5</v>
      </c>
      <c r="H29" s="61">
        <v>10</v>
      </c>
      <c r="I29" s="62">
        <f t="shared" si="1"/>
        <v>50</v>
      </c>
      <c r="K29" s="67"/>
    </row>
    <row r="30" spans="1:11" ht="11.25" thickBot="1">
      <c r="A30" s="391">
        <v>21</v>
      </c>
      <c r="B30" s="398" t="s">
        <v>41</v>
      </c>
      <c r="C30" s="394" t="s">
        <v>42</v>
      </c>
      <c r="D30" s="386">
        <f t="shared" si="0"/>
        <v>2130</v>
      </c>
      <c r="E30" s="405">
        <v>590</v>
      </c>
      <c r="F30" s="168">
        <v>911</v>
      </c>
      <c r="G30" s="169">
        <v>629</v>
      </c>
      <c r="H30" s="170">
        <v>0</v>
      </c>
      <c r="I30" s="171">
        <f t="shared" si="1"/>
        <v>2130</v>
      </c>
      <c r="K30" s="67"/>
    </row>
    <row r="31" spans="1:11" ht="11.25" thickBot="1">
      <c r="A31" s="172" t="s">
        <v>98</v>
      </c>
      <c r="B31" s="173" t="s">
        <v>43</v>
      </c>
      <c r="C31" s="373"/>
      <c r="D31" s="378">
        <f t="shared" si="0"/>
        <v>226258</v>
      </c>
      <c r="E31" s="409">
        <f>SUM(E32:E45)</f>
        <v>147807</v>
      </c>
      <c r="F31" s="359">
        <f>SUM(F32:F45)</f>
        <v>28712</v>
      </c>
      <c r="G31" s="154">
        <f>SUM(G32:G45)</f>
        <v>49739</v>
      </c>
      <c r="H31" s="155">
        <f>SUM(H32:H45)</f>
        <v>9863</v>
      </c>
      <c r="I31" s="154">
        <f t="shared" si="1"/>
        <v>236121</v>
      </c>
      <c r="K31" s="67"/>
    </row>
    <row r="32" spans="1:11" ht="10.5">
      <c r="A32" s="389">
        <v>1</v>
      </c>
      <c r="B32" s="395" t="s">
        <v>44</v>
      </c>
      <c r="C32" s="372" t="s">
        <v>45</v>
      </c>
      <c r="D32" s="384">
        <f t="shared" si="0"/>
        <v>0</v>
      </c>
      <c r="E32" s="410">
        <v>0</v>
      </c>
      <c r="F32" s="364">
        <v>0</v>
      </c>
      <c r="G32" s="61">
        <v>0</v>
      </c>
      <c r="H32" s="163">
        <v>0</v>
      </c>
      <c r="I32" s="164">
        <f t="shared" si="1"/>
        <v>0</v>
      </c>
      <c r="K32" s="67"/>
    </row>
    <row r="33" spans="1:11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11400</v>
      </c>
      <c r="E33" s="403">
        <v>0</v>
      </c>
      <c r="F33" s="365">
        <v>11400</v>
      </c>
      <c r="G33" s="61">
        <v>0</v>
      </c>
      <c r="H33" s="61">
        <v>9830</v>
      </c>
      <c r="I33" s="62">
        <f t="shared" si="1"/>
        <v>21230</v>
      </c>
      <c r="K33" s="67"/>
    </row>
    <row r="34" spans="1:11" ht="10.5">
      <c r="A34" s="390">
        <v>3</v>
      </c>
      <c r="B34" s="396" t="s">
        <v>48</v>
      </c>
      <c r="C34" s="392" t="s">
        <v>49</v>
      </c>
      <c r="D34" s="385">
        <f t="shared" si="0"/>
        <v>430</v>
      </c>
      <c r="E34" s="403">
        <v>0</v>
      </c>
      <c r="F34" s="365">
        <v>430</v>
      </c>
      <c r="G34" s="61">
        <v>0</v>
      </c>
      <c r="H34" s="61">
        <v>50</v>
      </c>
      <c r="I34" s="62">
        <f t="shared" si="1"/>
        <v>480</v>
      </c>
      <c r="K34" s="67"/>
    </row>
    <row r="35" spans="1:11" ht="10.5">
      <c r="A35" s="390">
        <v>4</v>
      </c>
      <c r="B35" s="396" t="s">
        <v>254</v>
      </c>
      <c r="C35" s="392" t="s">
        <v>255</v>
      </c>
      <c r="D35" s="385">
        <f t="shared" si="0"/>
        <v>366</v>
      </c>
      <c r="E35" s="403">
        <v>0</v>
      </c>
      <c r="F35" s="365">
        <v>366</v>
      </c>
      <c r="G35" s="61">
        <v>0</v>
      </c>
      <c r="H35" s="61">
        <v>0</v>
      </c>
      <c r="I35" s="62">
        <f>SUM(E35:H35)</f>
        <v>366</v>
      </c>
      <c r="K35" s="67"/>
    </row>
    <row r="36" spans="1:11" ht="10.5">
      <c r="A36" s="390">
        <v>5</v>
      </c>
      <c r="B36" s="396" t="s">
        <v>50</v>
      </c>
      <c r="C36" s="392" t="s">
        <v>51</v>
      </c>
      <c r="D36" s="385">
        <f t="shared" si="0"/>
        <v>48</v>
      </c>
      <c r="E36" s="403">
        <v>0</v>
      </c>
      <c r="F36" s="365">
        <v>48</v>
      </c>
      <c r="G36" s="61">
        <v>0</v>
      </c>
      <c r="H36" s="61">
        <v>0</v>
      </c>
      <c r="I36" s="62">
        <f t="shared" si="1"/>
        <v>48</v>
      </c>
      <c r="K36" s="67"/>
    </row>
    <row r="37" spans="1:11" ht="10.5">
      <c r="A37" s="390">
        <v>6</v>
      </c>
      <c r="B37" s="396" t="s">
        <v>161</v>
      </c>
      <c r="C37" s="392" t="s">
        <v>253</v>
      </c>
      <c r="D37" s="385">
        <f t="shared" si="0"/>
        <v>906</v>
      </c>
      <c r="E37" s="403">
        <v>0</v>
      </c>
      <c r="F37" s="365">
        <v>906</v>
      </c>
      <c r="G37" s="61">
        <v>0</v>
      </c>
      <c r="H37" s="61">
        <v>0</v>
      </c>
      <c r="I37" s="62">
        <f t="shared" si="1"/>
        <v>906</v>
      </c>
      <c r="K37" s="67"/>
    </row>
    <row r="38" spans="1:11" ht="10.5">
      <c r="A38" s="390">
        <v>7</v>
      </c>
      <c r="B38" s="396" t="s">
        <v>263</v>
      </c>
      <c r="C38" s="399" t="s">
        <v>99</v>
      </c>
      <c r="D38" s="385">
        <f t="shared" si="0"/>
        <v>0</v>
      </c>
      <c r="E38" s="403">
        <v>0</v>
      </c>
      <c r="F38" s="366">
        <v>0</v>
      </c>
      <c r="G38" s="61">
        <v>0</v>
      </c>
      <c r="H38" s="61">
        <v>0</v>
      </c>
      <c r="I38" s="62">
        <f t="shared" si="1"/>
        <v>0</v>
      </c>
      <c r="K38" s="67"/>
    </row>
    <row r="39" spans="1:11" ht="10.5">
      <c r="A39" s="390">
        <v>8</v>
      </c>
      <c r="B39" s="396" t="s">
        <v>52</v>
      </c>
      <c r="C39" s="392" t="s">
        <v>32</v>
      </c>
      <c r="D39" s="385">
        <f t="shared" si="0"/>
        <v>80</v>
      </c>
      <c r="E39" s="403">
        <v>0</v>
      </c>
      <c r="F39" s="366">
        <v>80</v>
      </c>
      <c r="G39" s="61">
        <v>0</v>
      </c>
      <c r="H39" s="61">
        <v>0</v>
      </c>
      <c r="I39" s="62">
        <f t="shared" si="1"/>
        <v>80</v>
      </c>
      <c r="K39" s="67"/>
    </row>
    <row r="40" spans="1:11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6688</v>
      </c>
      <c r="E40" s="403">
        <v>0</v>
      </c>
      <c r="F40" s="365">
        <v>6688</v>
      </c>
      <c r="G40" s="61">
        <v>0</v>
      </c>
      <c r="H40" s="61">
        <v>0</v>
      </c>
      <c r="I40" s="62">
        <f t="shared" si="1"/>
        <v>6688</v>
      </c>
      <c r="K40" s="67"/>
    </row>
    <row r="41" spans="1:11" ht="10.5">
      <c r="A41" s="390">
        <f t="shared" si="2"/>
        <v>10</v>
      </c>
      <c r="B41" s="396" t="s">
        <v>55</v>
      </c>
      <c r="C41" s="392" t="s">
        <v>260</v>
      </c>
      <c r="D41" s="385">
        <f t="shared" si="0"/>
        <v>8017</v>
      </c>
      <c r="E41" s="403">
        <v>0</v>
      </c>
      <c r="F41" s="365">
        <v>8017</v>
      </c>
      <c r="G41" s="61">
        <v>0</v>
      </c>
      <c r="H41" s="61">
        <v>-17</v>
      </c>
      <c r="I41" s="62">
        <f t="shared" si="1"/>
        <v>8000</v>
      </c>
      <c r="K41" s="67"/>
    </row>
    <row r="42" spans="1:11" ht="10.5">
      <c r="A42" s="390">
        <v>11</v>
      </c>
      <c r="B42" s="396" t="s">
        <v>56</v>
      </c>
      <c r="C42" s="392" t="s">
        <v>57</v>
      </c>
      <c r="D42" s="385">
        <f t="shared" si="0"/>
        <v>144</v>
      </c>
      <c r="E42" s="403">
        <v>0</v>
      </c>
      <c r="F42" s="365">
        <v>144</v>
      </c>
      <c r="G42" s="61">
        <v>0</v>
      </c>
      <c r="H42" s="61">
        <v>0</v>
      </c>
      <c r="I42" s="62">
        <f t="shared" si="1"/>
        <v>144</v>
      </c>
      <c r="K42" s="67"/>
    </row>
    <row r="43" spans="1:11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49741</v>
      </c>
      <c r="E43" s="403">
        <v>0</v>
      </c>
      <c r="F43" s="366">
        <v>2</v>
      </c>
      <c r="G43" s="61">
        <v>49739</v>
      </c>
      <c r="H43" s="61">
        <v>0</v>
      </c>
      <c r="I43" s="62">
        <f t="shared" si="1"/>
        <v>49741</v>
      </c>
      <c r="K43" s="67"/>
    </row>
    <row r="44" spans="1:11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147767</v>
      </c>
      <c r="E44" s="407">
        <v>147767</v>
      </c>
      <c r="F44" s="367">
        <v>0</v>
      </c>
      <c r="G44" s="61">
        <v>0</v>
      </c>
      <c r="H44" s="61">
        <v>0</v>
      </c>
      <c r="I44" s="62">
        <f t="shared" si="1"/>
        <v>147767</v>
      </c>
      <c r="K44" s="67"/>
    </row>
    <row r="45" spans="1:11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671</v>
      </c>
      <c r="E45" s="411">
        <v>40</v>
      </c>
      <c r="F45" s="368">
        <v>631</v>
      </c>
      <c r="G45" s="170">
        <v>0</v>
      </c>
      <c r="H45" s="170">
        <v>0</v>
      </c>
      <c r="I45" s="171">
        <f t="shared" si="1"/>
        <v>671</v>
      </c>
      <c r="K45" s="67"/>
    </row>
    <row r="46" spans="1:11" ht="11.25" thickBot="1">
      <c r="A46" s="176">
        <f t="shared" si="2"/>
        <v>15</v>
      </c>
      <c r="B46" s="401" t="s">
        <v>62</v>
      </c>
      <c r="C46" s="374"/>
      <c r="D46" s="379">
        <f t="shared" si="0"/>
        <v>0</v>
      </c>
      <c r="E46" s="412">
        <f>E31-E9</f>
        <v>0</v>
      </c>
      <c r="F46" s="360">
        <f>F31-F9</f>
        <v>0</v>
      </c>
      <c r="G46" s="178">
        <f>G31-G9</f>
        <v>0</v>
      </c>
      <c r="H46" s="179">
        <f>H31-H9</f>
        <v>1500</v>
      </c>
      <c r="I46" s="178">
        <f>I31-I9</f>
        <v>1500</v>
      </c>
      <c r="K46" s="67"/>
    </row>
    <row r="47" ht="10.5">
      <c r="K47" s="67"/>
    </row>
  </sheetData>
  <sheetProtection/>
  <mergeCells count="2">
    <mergeCell ref="A6:A7"/>
    <mergeCell ref="E6:F6"/>
  </mergeCells>
  <printOptions horizontalCentered="1" verticalCentered="1"/>
  <pageMargins left="0.3937007874015748" right="0.15748031496062992" top="0.4330708661417323" bottom="0.35433070866141736" header="0.3937007874015748" footer="0.35433070866141736"/>
  <pageSetup horizontalDpi="600" verticalDpi="600" orientation="portrait" paperSize="9" scale="95" r:id="rId1"/>
  <headerFooter alignWithMargins="0">
    <oddHeader>&amp;C&amp;"Arial,Tučné"&amp;18FF UP  ROZPOČET 2012</oddHeader>
    <oddFooter>&amp;L
&amp;R
&amp;"Arial,Tučné"&amp;12&amp;A&amp;"Arial,Kurzíva"
&amp;10 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2:R47"/>
  <sheetViews>
    <sheetView zoomScale="115" zoomScaleNormal="115" zoomScalePageLayoutView="0" workbookViewId="0" topLeftCell="A1">
      <selection activeCell="O14" sqref="O14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3.14062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7109375" style="52" customWidth="1"/>
    <col min="10" max="10" width="10.140625" style="52" customWidth="1"/>
    <col min="11" max="11" width="11.57421875" style="52" customWidth="1"/>
    <col min="12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 t="s">
        <v>251</v>
      </c>
      <c r="D2" s="47"/>
      <c r="F2" s="180"/>
      <c r="G2" s="53"/>
    </row>
    <row r="3" spans="1:18" ht="13.5" customHeight="1">
      <c r="A3" s="51"/>
      <c r="C3" s="53"/>
      <c r="D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264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5" t="s">
        <v>0</v>
      </c>
      <c r="F6" s="436"/>
      <c r="G6" s="56" t="s">
        <v>232</v>
      </c>
      <c r="H6" s="55" t="s">
        <v>341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59"/>
      <c r="E7" s="381" t="s">
        <v>233</v>
      </c>
      <c r="F7" s="57" t="s">
        <v>4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396710</v>
      </c>
      <c r="E9" s="377">
        <f>SUM(E10:E30)</f>
        <v>203509</v>
      </c>
      <c r="F9" s="153">
        <f>SUM(F10:F30)</f>
        <v>34680</v>
      </c>
      <c r="G9" s="154">
        <f>SUM(G10:G30)</f>
        <v>158521</v>
      </c>
      <c r="H9" s="155">
        <f>SUM(H10:H30)</f>
        <v>4056</v>
      </c>
      <c r="I9" s="156">
        <f>SUM(I10:I30)</f>
        <v>400766</v>
      </c>
      <c r="K9" s="67"/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35970</v>
      </c>
      <c r="E10" s="410">
        <v>19820</v>
      </c>
      <c r="F10" s="364">
        <v>5600</v>
      </c>
      <c r="G10" s="163">
        <v>10550</v>
      </c>
      <c r="H10" s="163">
        <v>800</v>
      </c>
      <c r="I10" s="164">
        <f aca="true" t="shared" si="1" ref="I10:I24">E10+F10+G10+H10</f>
        <v>36770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21680</v>
      </c>
      <c r="E11" s="403">
        <v>8500</v>
      </c>
      <c r="F11" s="365">
        <v>6340</v>
      </c>
      <c r="G11" s="61">
        <v>6840</v>
      </c>
      <c r="H11" s="61">
        <v>0</v>
      </c>
      <c r="I11" s="62">
        <f t="shared" si="1"/>
        <v>21680</v>
      </c>
      <c r="K11" s="67"/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0</v>
      </c>
      <c r="E12" s="403">
        <v>0</v>
      </c>
      <c r="F12" s="365">
        <v>0</v>
      </c>
      <c r="G12" s="61">
        <v>0</v>
      </c>
      <c r="H12" s="61">
        <v>0</v>
      </c>
      <c r="I12" s="62">
        <f t="shared" si="1"/>
        <v>0</v>
      </c>
      <c r="K12" s="67"/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7900</v>
      </c>
      <c r="E13" s="403">
        <v>6250</v>
      </c>
      <c r="F13" s="365">
        <v>150</v>
      </c>
      <c r="G13" s="61">
        <v>1500</v>
      </c>
      <c r="H13" s="61">
        <v>130</v>
      </c>
      <c r="I13" s="62">
        <f t="shared" si="1"/>
        <v>8030</v>
      </c>
      <c r="K13" s="67"/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8160</v>
      </c>
      <c r="E14" s="403">
        <v>4260</v>
      </c>
      <c r="F14" s="365">
        <v>1200</v>
      </c>
      <c r="G14" s="61">
        <v>2700</v>
      </c>
      <c r="H14" s="61">
        <v>150</v>
      </c>
      <c r="I14" s="62">
        <f t="shared" si="1"/>
        <v>8310</v>
      </c>
      <c r="K14" s="67"/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1150</v>
      </c>
      <c r="E15" s="403">
        <v>0</v>
      </c>
      <c r="F15" s="365">
        <v>1150</v>
      </c>
      <c r="G15" s="61">
        <v>0</v>
      </c>
      <c r="H15" s="61">
        <v>10</v>
      </c>
      <c r="I15" s="62">
        <f t="shared" si="1"/>
        <v>1160</v>
      </c>
      <c r="K15" s="67"/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19766</v>
      </c>
      <c r="E16" s="403">
        <v>12300</v>
      </c>
      <c r="F16" s="365">
        <v>3966</v>
      </c>
      <c r="G16" s="61">
        <v>3500</v>
      </c>
      <c r="H16" s="61">
        <v>1700</v>
      </c>
      <c r="I16" s="62">
        <f t="shared" si="1"/>
        <v>21466</v>
      </c>
      <c r="K16" s="67"/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203460</v>
      </c>
      <c r="E17" s="403">
        <v>97860</v>
      </c>
      <c r="F17" s="365">
        <v>7600</v>
      </c>
      <c r="G17" s="61">
        <v>98000</v>
      </c>
      <c r="H17" s="61">
        <v>900</v>
      </c>
      <c r="I17" s="62">
        <f t="shared" si="1"/>
        <v>204360</v>
      </c>
      <c r="K17" s="67"/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69176</v>
      </c>
      <c r="E18" s="404">
        <v>33272</v>
      </c>
      <c r="F18" s="366">
        <v>2584</v>
      </c>
      <c r="G18" s="61">
        <v>33320</v>
      </c>
      <c r="H18" s="61">
        <v>306</v>
      </c>
      <c r="I18" s="62">
        <f t="shared" si="1"/>
        <v>69482</v>
      </c>
      <c r="K18" s="67"/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0</v>
      </c>
      <c r="E19" s="404">
        <v>0</v>
      </c>
      <c r="F19" s="366">
        <v>0</v>
      </c>
      <c r="G19" s="61">
        <v>0</v>
      </c>
      <c r="H19" s="61">
        <v>0</v>
      </c>
      <c r="I19" s="62">
        <f t="shared" si="1"/>
        <v>0</v>
      </c>
      <c r="K19" s="67"/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8444</v>
      </c>
      <c r="E20" s="404">
        <v>4900</v>
      </c>
      <c r="F20" s="366">
        <v>2100</v>
      </c>
      <c r="G20" s="61">
        <v>1444</v>
      </c>
      <c r="H20" s="61">
        <v>0</v>
      </c>
      <c r="I20" s="62">
        <f t="shared" si="1"/>
        <v>8444</v>
      </c>
      <c r="K20" s="67"/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175</v>
      </c>
      <c r="E21" s="404">
        <v>90</v>
      </c>
      <c r="F21" s="366">
        <v>20</v>
      </c>
      <c r="G21" s="61">
        <v>65</v>
      </c>
      <c r="H21" s="61">
        <v>0</v>
      </c>
      <c r="I21" s="62">
        <f t="shared" si="1"/>
        <v>175</v>
      </c>
      <c r="K21" s="67"/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20</v>
      </c>
      <c r="E22" s="403">
        <v>20</v>
      </c>
      <c r="F22" s="61">
        <v>0</v>
      </c>
      <c r="G22" s="61">
        <v>0</v>
      </c>
      <c r="H22" s="61">
        <v>0</v>
      </c>
      <c r="I22" s="62">
        <f t="shared" si="1"/>
        <v>20</v>
      </c>
      <c r="K22" s="67"/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0</v>
      </c>
      <c r="E23" s="403">
        <v>0</v>
      </c>
      <c r="F23" s="61">
        <v>0</v>
      </c>
      <c r="G23" s="61">
        <v>0</v>
      </c>
      <c r="H23" s="61">
        <v>0</v>
      </c>
      <c r="I23" s="62">
        <f t="shared" si="1"/>
        <v>0</v>
      </c>
      <c r="K23" s="67"/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1</v>
      </c>
      <c r="E24" s="403">
        <v>1</v>
      </c>
      <c r="F24" s="61">
        <v>0</v>
      </c>
      <c r="G24" s="61">
        <v>0</v>
      </c>
      <c r="H24" s="61">
        <v>0</v>
      </c>
      <c r="I24" s="62">
        <f t="shared" si="1"/>
        <v>1</v>
      </c>
      <c r="K24" s="67"/>
      <c r="L24" s="54"/>
      <c r="M24" s="54"/>
      <c r="N24" s="54"/>
      <c r="O24" s="54"/>
      <c r="P24" s="54"/>
      <c r="Q24" s="54"/>
      <c r="R24" s="54"/>
    </row>
    <row r="25" spans="1:11" ht="10.5">
      <c r="A25" s="390">
        <v>16</v>
      </c>
      <c r="B25" s="396" t="s">
        <v>64</v>
      </c>
      <c r="C25" s="392" t="s">
        <v>65</v>
      </c>
      <c r="D25" s="385">
        <f t="shared" si="0"/>
        <v>0</v>
      </c>
      <c r="E25" s="403">
        <v>0</v>
      </c>
      <c r="F25" s="61">
        <v>0</v>
      </c>
      <c r="G25" s="61">
        <v>0</v>
      </c>
      <c r="H25" s="61">
        <v>0</v>
      </c>
      <c r="I25" s="62">
        <f>SUM(E25:H25)</f>
        <v>0</v>
      </c>
      <c r="K25" s="67"/>
    </row>
    <row r="26" spans="1:11" ht="10.5">
      <c r="A26" s="390">
        <v>17</v>
      </c>
      <c r="B26" s="396" t="s">
        <v>33</v>
      </c>
      <c r="C26" s="392" t="s">
        <v>34</v>
      </c>
      <c r="D26" s="385">
        <f t="shared" si="0"/>
        <v>3946</v>
      </c>
      <c r="E26" s="406">
        <v>746</v>
      </c>
      <c r="F26" s="365">
        <v>3200</v>
      </c>
      <c r="G26" s="61">
        <v>0</v>
      </c>
      <c r="H26" s="61">
        <v>60</v>
      </c>
      <c r="I26" s="62">
        <f aca="true" t="shared" si="3" ref="I26:I45">E26+F26+G26+H26</f>
        <v>4006</v>
      </c>
      <c r="K26" s="67"/>
    </row>
    <row r="27" spans="1:11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12000</v>
      </c>
      <c r="E27" s="404">
        <v>12000</v>
      </c>
      <c r="F27" s="365">
        <v>0</v>
      </c>
      <c r="G27" s="61">
        <v>0</v>
      </c>
      <c r="H27" s="61">
        <v>0</v>
      </c>
      <c r="I27" s="62">
        <f t="shared" si="3"/>
        <v>12000</v>
      </c>
      <c r="K27" s="67"/>
    </row>
    <row r="28" spans="1:11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403">
        <v>0</v>
      </c>
      <c r="F28" s="365">
        <v>0</v>
      </c>
      <c r="G28" s="61">
        <v>0</v>
      </c>
      <c r="H28" s="61">
        <v>0</v>
      </c>
      <c r="I28" s="62">
        <f t="shared" si="3"/>
        <v>0</v>
      </c>
      <c r="K28" s="67"/>
    </row>
    <row r="29" spans="1:11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52</v>
      </c>
      <c r="E29" s="403">
        <v>30</v>
      </c>
      <c r="F29" s="365">
        <v>20</v>
      </c>
      <c r="G29" s="61">
        <v>2</v>
      </c>
      <c r="H29" s="61">
        <v>0</v>
      </c>
      <c r="I29" s="62">
        <f t="shared" si="3"/>
        <v>52</v>
      </c>
      <c r="K29" s="67"/>
    </row>
    <row r="30" spans="1:11" ht="11.25" thickBot="1">
      <c r="A30" s="391">
        <v>21</v>
      </c>
      <c r="B30" s="398" t="s">
        <v>41</v>
      </c>
      <c r="C30" s="394" t="s">
        <v>42</v>
      </c>
      <c r="D30" s="386">
        <f t="shared" si="0"/>
        <v>4810</v>
      </c>
      <c r="E30" s="411">
        <v>3460</v>
      </c>
      <c r="F30" s="368">
        <v>750</v>
      </c>
      <c r="G30" s="170">
        <v>600</v>
      </c>
      <c r="H30" s="170">
        <v>0</v>
      </c>
      <c r="I30" s="171">
        <f t="shared" si="3"/>
        <v>4810</v>
      </c>
      <c r="K30" s="67"/>
    </row>
    <row r="31" spans="1:11" ht="11.25" thickBot="1">
      <c r="A31" s="172" t="s">
        <v>98</v>
      </c>
      <c r="B31" s="173" t="s">
        <v>43</v>
      </c>
      <c r="C31" s="373"/>
      <c r="D31" s="378">
        <f t="shared" si="0"/>
        <v>396710</v>
      </c>
      <c r="E31" s="409">
        <f>SUM(E32:E45)</f>
        <v>203509</v>
      </c>
      <c r="F31" s="359">
        <f>SUM(F32:F45)</f>
        <v>34680</v>
      </c>
      <c r="G31" s="154">
        <f>SUM(G32:G45)</f>
        <v>158521</v>
      </c>
      <c r="H31" s="155">
        <f>SUM(H32:H45)</f>
        <v>4900</v>
      </c>
      <c r="I31" s="154">
        <f t="shared" si="3"/>
        <v>401610</v>
      </c>
      <c r="K31" s="67"/>
    </row>
    <row r="32" spans="1:11" ht="10.5">
      <c r="A32" s="389">
        <v>1</v>
      </c>
      <c r="B32" s="395" t="s">
        <v>44</v>
      </c>
      <c r="C32" s="372" t="s">
        <v>45</v>
      </c>
      <c r="D32" s="384">
        <f t="shared" si="0"/>
        <v>0</v>
      </c>
      <c r="E32" s="410">
        <v>0</v>
      </c>
      <c r="F32" s="364">
        <v>0</v>
      </c>
      <c r="G32" s="61">
        <v>0</v>
      </c>
      <c r="H32" s="163">
        <v>0</v>
      </c>
      <c r="I32" s="164">
        <f t="shared" si="3"/>
        <v>0</v>
      </c>
      <c r="K32" s="67"/>
    </row>
    <row r="33" spans="1:11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8000</v>
      </c>
      <c r="E33" s="403">
        <v>0</v>
      </c>
      <c r="F33" s="365">
        <v>8000</v>
      </c>
      <c r="G33" s="61">
        <v>0</v>
      </c>
      <c r="H33" s="61">
        <v>3800</v>
      </c>
      <c r="I33" s="62">
        <f t="shared" si="3"/>
        <v>11800</v>
      </c>
      <c r="K33" s="67"/>
    </row>
    <row r="34" spans="1:11" ht="10.5">
      <c r="A34" s="390">
        <v>3</v>
      </c>
      <c r="B34" s="396" t="s">
        <v>48</v>
      </c>
      <c r="C34" s="392" t="s">
        <v>49</v>
      </c>
      <c r="D34" s="385">
        <f t="shared" si="0"/>
        <v>0</v>
      </c>
      <c r="E34" s="403">
        <v>0</v>
      </c>
      <c r="F34" s="365">
        <v>0</v>
      </c>
      <c r="G34" s="61">
        <v>0</v>
      </c>
      <c r="H34" s="61">
        <v>0</v>
      </c>
      <c r="I34" s="62">
        <f t="shared" si="3"/>
        <v>0</v>
      </c>
      <c r="K34" s="67"/>
    </row>
    <row r="35" spans="1:11" ht="10.5">
      <c r="A35" s="390">
        <v>4</v>
      </c>
      <c r="B35" s="396" t="s">
        <v>254</v>
      </c>
      <c r="C35" s="392" t="s">
        <v>255</v>
      </c>
      <c r="D35" s="385">
        <f t="shared" si="0"/>
        <v>90</v>
      </c>
      <c r="E35" s="403">
        <v>0</v>
      </c>
      <c r="F35" s="365">
        <v>90</v>
      </c>
      <c r="G35" s="61">
        <v>0</v>
      </c>
      <c r="H35" s="61">
        <v>200</v>
      </c>
      <c r="I35" s="62">
        <f t="shared" si="3"/>
        <v>290</v>
      </c>
      <c r="K35" s="67"/>
    </row>
    <row r="36" spans="1:11" ht="10.5">
      <c r="A36" s="390">
        <v>5</v>
      </c>
      <c r="B36" s="396" t="s">
        <v>50</v>
      </c>
      <c r="C36" s="392" t="s">
        <v>51</v>
      </c>
      <c r="D36" s="385">
        <f t="shared" si="0"/>
        <v>0</v>
      </c>
      <c r="E36" s="403">
        <v>0</v>
      </c>
      <c r="F36" s="365">
        <v>0</v>
      </c>
      <c r="G36" s="61">
        <v>0</v>
      </c>
      <c r="H36" s="61">
        <v>0</v>
      </c>
      <c r="I36" s="62">
        <f t="shared" si="3"/>
        <v>0</v>
      </c>
      <c r="K36" s="67"/>
    </row>
    <row r="37" spans="1:11" ht="10.5">
      <c r="A37" s="390">
        <v>6</v>
      </c>
      <c r="B37" s="396" t="s">
        <v>161</v>
      </c>
      <c r="C37" s="392" t="s">
        <v>253</v>
      </c>
      <c r="D37" s="385">
        <f t="shared" si="0"/>
        <v>0</v>
      </c>
      <c r="E37" s="403">
        <v>0</v>
      </c>
      <c r="F37" s="366">
        <v>0</v>
      </c>
      <c r="G37" s="61">
        <v>0</v>
      </c>
      <c r="H37" s="61">
        <v>0</v>
      </c>
      <c r="I37" s="62">
        <f t="shared" si="3"/>
        <v>0</v>
      </c>
      <c r="K37" s="67"/>
    </row>
    <row r="38" spans="1:11" ht="10.5">
      <c r="A38" s="390">
        <v>7</v>
      </c>
      <c r="B38" s="396" t="s">
        <v>263</v>
      </c>
      <c r="C38" s="399" t="s">
        <v>99</v>
      </c>
      <c r="D38" s="385">
        <f t="shared" si="0"/>
        <v>0</v>
      </c>
      <c r="E38" s="403">
        <v>0</v>
      </c>
      <c r="F38" s="366">
        <v>0</v>
      </c>
      <c r="G38" s="61">
        <v>0</v>
      </c>
      <c r="H38" s="61">
        <v>0</v>
      </c>
      <c r="I38" s="62">
        <f t="shared" si="3"/>
        <v>0</v>
      </c>
      <c r="K38" s="67"/>
    </row>
    <row r="39" spans="1:11" ht="10.5">
      <c r="A39" s="390">
        <v>8</v>
      </c>
      <c r="B39" s="396" t="s">
        <v>52</v>
      </c>
      <c r="C39" s="392" t="s">
        <v>32</v>
      </c>
      <c r="D39" s="385">
        <f t="shared" si="0"/>
        <v>0</v>
      </c>
      <c r="E39" s="403">
        <v>0</v>
      </c>
      <c r="F39" s="366">
        <v>0</v>
      </c>
      <c r="G39" s="61">
        <v>0</v>
      </c>
      <c r="H39" s="61">
        <v>0</v>
      </c>
      <c r="I39" s="62">
        <f t="shared" si="3"/>
        <v>0</v>
      </c>
      <c r="K39" s="67"/>
    </row>
    <row r="40" spans="1:11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20000</v>
      </c>
      <c r="E40" s="403">
        <v>0</v>
      </c>
      <c r="F40" s="366">
        <v>20000</v>
      </c>
      <c r="G40" s="61">
        <v>0</v>
      </c>
      <c r="H40" s="61">
        <v>0</v>
      </c>
      <c r="I40" s="62">
        <f t="shared" si="3"/>
        <v>20000</v>
      </c>
      <c r="K40" s="67"/>
    </row>
    <row r="41" spans="1:11" ht="10.5">
      <c r="A41" s="390">
        <f t="shared" si="2"/>
        <v>10</v>
      </c>
      <c r="B41" s="396" t="s">
        <v>55</v>
      </c>
      <c r="C41" s="392" t="s">
        <v>260</v>
      </c>
      <c r="D41" s="385">
        <f t="shared" si="0"/>
        <v>6420</v>
      </c>
      <c r="E41" s="403">
        <v>0</v>
      </c>
      <c r="F41" s="366">
        <v>6420</v>
      </c>
      <c r="G41" s="61">
        <v>0</v>
      </c>
      <c r="H41" s="61">
        <v>900</v>
      </c>
      <c r="I41" s="62">
        <f t="shared" si="3"/>
        <v>7320</v>
      </c>
      <c r="K41" s="67"/>
    </row>
    <row r="42" spans="1:11" ht="10.5">
      <c r="A42" s="390">
        <v>11</v>
      </c>
      <c r="B42" s="396" t="s">
        <v>56</v>
      </c>
      <c r="C42" s="392" t="s">
        <v>57</v>
      </c>
      <c r="D42" s="385">
        <f t="shared" si="0"/>
        <v>0</v>
      </c>
      <c r="E42" s="403">
        <v>0</v>
      </c>
      <c r="F42" s="366">
        <v>0</v>
      </c>
      <c r="G42" s="61">
        <v>0</v>
      </c>
      <c r="H42" s="61">
        <v>0</v>
      </c>
      <c r="I42" s="62">
        <f t="shared" si="3"/>
        <v>0</v>
      </c>
      <c r="K42" s="67"/>
    </row>
    <row r="43" spans="1:11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158521</v>
      </c>
      <c r="E43" s="403">
        <v>0</v>
      </c>
      <c r="F43" s="366">
        <v>0</v>
      </c>
      <c r="G43" s="61">
        <v>158521</v>
      </c>
      <c r="H43" s="61">
        <v>0</v>
      </c>
      <c r="I43" s="62">
        <f t="shared" si="3"/>
        <v>158521</v>
      </c>
      <c r="K43" s="67"/>
    </row>
    <row r="44" spans="1:11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203509</v>
      </c>
      <c r="E44" s="407">
        <v>203509</v>
      </c>
      <c r="F44" s="367">
        <v>0</v>
      </c>
      <c r="G44" s="61">
        <v>0</v>
      </c>
      <c r="H44" s="61">
        <v>0</v>
      </c>
      <c r="I44" s="62">
        <f t="shared" si="3"/>
        <v>203509</v>
      </c>
      <c r="K44" s="67"/>
    </row>
    <row r="45" spans="1:11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170</v>
      </c>
      <c r="E45" s="411">
        <v>0</v>
      </c>
      <c r="F45" s="368">
        <v>170</v>
      </c>
      <c r="G45" s="170">
        <v>0</v>
      </c>
      <c r="H45" s="61">
        <v>0</v>
      </c>
      <c r="I45" s="171">
        <f t="shared" si="3"/>
        <v>170</v>
      </c>
      <c r="K45" s="67"/>
    </row>
    <row r="46" spans="1:11" ht="11.25" thickBot="1">
      <c r="A46" s="176">
        <f t="shared" si="2"/>
        <v>15</v>
      </c>
      <c r="B46" s="401" t="s">
        <v>62</v>
      </c>
      <c r="C46" s="374"/>
      <c r="D46" s="379">
        <f t="shared" si="0"/>
        <v>0</v>
      </c>
      <c r="E46" s="412">
        <f>E31-E9</f>
        <v>0</v>
      </c>
      <c r="F46" s="360">
        <f>F31-F9</f>
        <v>0</v>
      </c>
      <c r="G46" s="178">
        <f>G31-G9</f>
        <v>0</v>
      </c>
      <c r="H46" s="179">
        <f>H31-H9</f>
        <v>844</v>
      </c>
      <c r="I46" s="178">
        <f>I31-I9</f>
        <v>844</v>
      </c>
      <c r="K46" s="67"/>
    </row>
    <row r="47" ht="10.5">
      <c r="K47" s="67"/>
    </row>
    <row r="99" ht="10.5"/>
    <row r="100" ht="10.5"/>
    <row r="101" ht="10.5"/>
    <row r="102" ht="10.5"/>
    <row r="103" ht="10.5"/>
    <row r="106" ht="10.5"/>
    <row r="107" ht="10.5"/>
    <row r="108" ht="10.5"/>
    <row r="109" ht="10.5"/>
    <row r="110" ht="10.5"/>
    <row r="111" ht="10.5"/>
    <row r="113" ht="10.5"/>
    <row r="114" ht="10.5"/>
    <row r="131" ht="10.5"/>
  </sheetData>
  <sheetProtection/>
  <mergeCells count="2">
    <mergeCell ref="A6:A7"/>
    <mergeCell ref="E6:F6"/>
  </mergeCells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zoomScalePageLayoutView="0" workbookViewId="0" topLeftCell="A1">
      <selection activeCell="K15" sqref="K15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4.2812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7109375" style="52" customWidth="1"/>
    <col min="10" max="10" width="10.140625" style="52" customWidth="1"/>
    <col min="11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 t="s">
        <v>251</v>
      </c>
      <c r="D2" s="47"/>
      <c r="F2" s="180"/>
      <c r="G2" s="53"/>
    </row>
    <row r="3" spans="1:18" ht="13.5" customHeight="1">
      <c r="A3" s="51"/>
      <c r="C3" s="53"/>
      <c r="D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256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5" t="s">
        <v>0</v>
      </c>
      <c r="F6" s="436"/>
      <c r="G6" s="56" t="s">
        <v>232</v>
      </c>
      <c r="H6" s="55" t="s">
        <v>341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59"/>
      <c r="E7" s="381" t="s">
        <v>233</v>
      </c>
      <c r="F7" s="57" t="s">
        <v>4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149976</v>
      </c>
      <c r="E9" s="409">
        <f>SUM(E10:E30)</f>
        <v>131749</v>
      </c>
      <c r="F9" s="359">
        <f>SUM(F10:F30)</f>
        <v>8000</v>
      </c>
      <c r="G9" s="154">
        <f>SUM(G10:G30)</f>
        <v>10227</v>
      </c>
      <c r="H9" s="155">
        <f>SUM(H10:H30)</f>
        <v>0</v>
      </c>
      <c r="I9" s="156">
        <f>SUM(I10:I30)</f>
        <v>149976</v>
      </c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6440</v>
      </c>
      <c r="E10" s="410">
        <v>3710</v>
      </c>
      <c r="F10" s="364">
        <v>400</v>
      </c>
      <c r="G10" s="163">
        <v>2330</v>
      </c>
      <c r="H10" s="61">
        <v>0</v>
      </c>
      <c r="I10" s="164">
        <f aca="true" t="shared" si="1" ref="I10:I45">E10+F10+G10+H10</f>
        <v>6440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9200</v>
      </c>
      <c r="E11" s="403">
        <v>7900</v>
      </c>
      <c r="F11" s="365">
        <v>1300</v>
      </c>
      <c r="G11" s="61">
        <v>0</v>
      </c>
      <c r="H11" s="61">
        <v>0</v>
      </c>
      <c r="I11" s="62">
        <f t="shared" si="1"/>
        <v>9200</v>
      </c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0</v>
      </c>
      <c r="E12" s="403">
        <v>0</v>
      </c>
      <c r="F12" s="365">
        <v>0</v>
      </c>
      <c r="G12" s="61">
        <v>0</v>
      </c>
      <c r="H12" s="61">
        <v>0</v>
      </c>
      <c r="I12" s="62">
        <f t="shared" si="1"/>
        <v>0</v>
      </c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2300</v>
      </c>
      <c r="E13" s="403">
        <v>1200</v>
      </c>
      <c r="F13" s="365">
        <v>1100</v>
      </c>
      <c r="G13" s="61">
        <v>0</v>
      </c>
      <c r="H13" s="61">
        <v>0</v>
      </c>
      <c r="I13" s="62">
        <f t="shared" si="1"/>
        <v>2300</v>
      </c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1900</v>
      </c>
      <c r="E14" s="403">
        <v>730</v>
      </c>
      <c r="F14" s="365">
        <v>300</v>
      </c>
      <c r="G14" s="61">
        <v>870</v>
      </c>
      <c r="H14" s="61">
        <v>0</v>
      </c>
      <c r="I14" s="62">
        <f t="shared" si="1"/>
        <v>1900</v>
      </c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0</v>
      </c>
      <c r="E15" s="403">
        <v>0</v>
      </c>
      <c r="F15" s="365">
        <v>0</v>
      </c>
      <c r="G15" s="61">
        <v>0</v>
      </c>
      <c r="H15" s="61">
        <v>0</v>
      </c>
      <c r="I15" s="62">
        <f t="shared" si="1"/>
        <v>0</v>
      </c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7839</v>
      </c>
      <c r="E16" s="403">
        <v>6600</v>
      </c>
      <c r="F16" s="365">
        <v>1082</v>
      </c>
      <c r="G16" s="61">
        <v>157</v>
      </c>
      <c r="H16" s="61">
        <v>0</v>
      </c>
      <c r="I16" s="62">
        <f t="shared" si="1"/>
        <v>7839</v>
      </c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89950</v>
      </c>
      <c r="E17" s="403">
        <v>82000</v>
      </c>
      <c r="F17" s="365">
        <v>2850</v>
      </c>
      <c r="G17" s="61">
        <v>5100</v>
      </c>
      <c r="H17" s="61">
        <v>0</v>
      </c>
      <c r="I17" s="62">
        <f t="shared" si="1"/>
        <v>89950</v>
      </c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30570</v>
      </c>
      <c r="E18" s="404">
        <v>27900</v>
      </c>
      <c r="F18" s="366">
        <v>950</v>
      </c>
      <c r="G18" s="61">
        <v>1720</v>
      </c>
      <c r="H18" s="61">
        <v>0</v>
      </c>
      <c r="I18" s="62">
        <f t="shared" si="1"/>
        <v>30570</v>
      </c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0</v>
      </c>
      <c r="E19" s="404">
        <v>0</v>
      </c>
      <c r="F19" s="366">
        <v>0</v>
      </c>
      <c r="G19" s="61">
        <v>0</v>
      </c>
      <c r="H19" s="61">
        <v>0</v>
      </c>
      <c r="I19" s="62">
        <f t="shared" si="1"/>
        <v>0</v>
      </c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868</v>
      </c>
      <c r="E20" s="404">
        <v>800</v>
      </c>
      <c r="F20" s="366">
        <v>18</v>
      </c>
      <c r="G20" s="61">
        <v>50</v>
      </c>
      <c r="H20" s="61">
        <v>0</v>
      </c>
      <c r="I20" s="62">
        <f t="shared" si="1"/>
        <v>868</v>
      </c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0</v>
      </c>
      <c r="E21" s="403">
        <v>0</v>
      </c>
      <c r="F21" s="365">
        <v>0</v>
      </c>
      <c r="G21" s="61">
        <v>0</v>
      </c>
      <c r="H21" s="61">
        <v>0</v>
      </c>
      <c r="I21" s="62">
        <f t="shared" si="1"/>
        <v>0</v>
      </c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0</v>
      </c>
      <c r="E22" s="403">
        <v>0</v>
      </c>
      <c r="F22" s="365">
        <v>0</v>
      </c>
      <c r="G22" s="61">
        <v>0</v>
      </c>
      <c r="H22" s="61">
        <v>0</v>
      </c>
      <c r="I22" s="62">
        <f t="shared" si="1"/>
        <v>0</v>
      </c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0</v>
      </c>
      <c r="E23" s="403">
        <v>0</v>
      </c>
      <c r="F23" s="365">
        <v>0</v>
      </c>
      <c r="G23" s="61">
        <v>0</v>
      </c>
      <c r="H23" s="61">
        <v>0</v>
      </c>
      <c r="I23" s="62">
        <f t="shared" si="1"/>
        <v>0</v>
      </c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0</v>
      </c>
      <c r="E24" s="403">
        <v>0</v>
      </c>
      <c r="F24" s="365">
        <v>0</v>
      </c>
      <c r="G24" s="61">
        <v>0</v>
      </c>
      <c r="H24" s="61">
        <v>0</v>
      </c>
      <c r="I24" s="62">
        <f t="shared" si="1"/>
        <v>0</v>
      </c>
      <c r="L24" s="54"/>
      <c r="M24" s="54"/>
      <c r="N24" s="54"/>
      <c r="O24" s="54"/>
      <c r="P24" s="54"/>
      <c r="Q24" s="54"/>
      <c r="R24" s="54"/>
    </row>
    <row r="25" spans="1:9" ht="10.5">
      <c r="A25" s="390">
        <v>16</v>
      </c>
      <c r="B25" s="396" t="s">
        <v>64</v>
      </c>
      <c r="C25" s="392" t="s">
        <v>65</v>
      </c>
      <c r="D25" s="385">
        <f t="shared" si="0"/>
        <v>0</v>
      </c>
      <c r="E25" s="403">
        <v>0</v>
      </c>
      <c r="F25" s="365">
        <v>0</v>
      </c>
      <c r="G25" s="61">
        <v>0</v>
      </c>
      <c r="H25" s="61">
        <v>0</v>
      </c>
      <c r="I25" s="62">
        <f>SUM(E25:H25)</f>
        <v>0</v>
      </c>
    </row>
    <row r="26" spans="1:9" ht="10.5">
      <c r="A26" s="390">
        <v>17</v>
      </c>
      <c r="B26" s="396" t="s">
        <v>33</v>
      </c>
      <c r="C26" s="392" t="s">
        <v>34</v>
      </c>
      <c r="D26" s="385">
        <f t="shared" si="0"/>
        <v>0</v>
      </c>
      <c r="E26" s="403">
        <v>0</v>
      </c>
      <c r="F26" s="365">
        <v>0</v>
      </c>
      <c r="G26" s="61">
        <v>0</v>
      </c>
      <c r="H26" s="61">
        <v>0</v>
      </c>
      <c r="I26" s="62">
        <f t="shared" si="1"/>
        <v>0</v>
      </c>
    </row>
    <row r="27" spans="1:9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909</v>
      </c>
      <c r="E27" s="404">
        <v>909</v>
      </c>
      <c r="F27" s="365">
        <v>0</v>
      </c>
      <c r="G27" s="61">
        <v>0</v>
      </c>
      <c r="H27" s="61">
        <v>0</v>
      </c>
      <c r="I27" s="62">
        <f t="shared" si="1"/>
        <v>909</v>
      </c>
    </row>
    <row r="28" spans="1:9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403">
        <v>0</v>
      </c>
      <c r="F28" s="365">
        <v>0</v>
      </c>
      <c r="G28" s="61">
        <v>0</v>
      </c>
      <c r="H28" s="61">
        <v>0</v>
      </c>
      <c r="I28" s="62">
        <f t="shared" si="1"/>
        <v>0</v>
      </c>
    </row>
    <row r="29" spans="1:9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0</v>
      </c>
      <c r="E29" s="403">
        <v>0</v>
      </c>
      <c r="F29" s="365">
        <v>0</v>
      </c>
      <c r="G29" s="61">
        <v>0</v>
      </c>
      <c r="H29" s="61">
        <v>0</v>
      </c>
      <c r="I29" s="62">
        <f t="shared" si="1"/>
        <v>0</v>
      </c>
    </row>
    <row r="30" spans="1:9" ht="11.25" thickBot="1">
      <c r="A30" s="391">
        <v>21</v>
      </c>
      <c r="B30" s="398" t="s">
        <v>41</v>
      </c>
      <c r="C30" s="394" t="s">
        <v>42</v>
      </c>
      <c r="D30" s="386">
        <f t="shared" si="0"/>
        <v>0</v>
      </c>
      <c r="E30" s="411">
        <v>0</v>
      </c>
      <c r="F30" s="368">
        <v>0</v>
      </c>
      <c r="G30" s="61">
        <v>0</v>
      </c>
      <c r="H30" s="61">
        <v>0</v>
      </c>
      <c r="I30" s="171">
        <f t="shared" si="1"/>
        <v>0</v>
      </c>
    </row>
    <row r="31" spans="1:9" ht="11.25" thickBot="1">
      <c r="A31" s="172" t="s">
        <v>98</v>
      </c>
      <c r="B31" s="173" t="s">
        <v>43</v>
      </c>
      <c r="C31" s="373"/>
      <c r="D31" s="378">
        <f t="shared" si="0"/>
        <v>149976</v>
      </c>
      <c r="E31" s="413">
        <f>SUM(E32:E45)</f>
        <v>124669</v>
      </c>
      <c r="F31" s="369">
        <f>SUM(F32:F45)</f>
        <v>15080</v>
      </c>
      <c r="G31" s="154">
        <f>SUM(G32:G45)</f>
        <v>10227</v>
      </c>
      <c r="H31" s="155">
        <f>SUM(H32:H45)</f>
        <v>0</v>
      </c>
      <c r="I31" s="154">
        <f t="shared" si="1"/>
        <v>149976</v>
      </c>
    </row>
    <row r="32" spans="1:9" ht="10.5">
      <c r="A32" s="389">
        <v>1</v>
      </c>
      <c r="B32" s="395" t="s">
        <v>44</v>
      </c>
      <c r="C32" s="372" t="s">
        <v>45</v>
      </c>
      <c r="D32" s="384">
        <f t="shared" si="0"/>
        <v>0</v>
      </c>
      <c r="E32" s="410">
        <v>0</v>
      </c>
      <c r="F32" s="364">
        <v>0</v>
      </c>
      <c r="G32" s="61">
        <v>0</v>
      </c>
      <c r="H32" s="61">
        <v>0</v>
      </c>
      <c r="I32" s="164">
        <f t="shared" si="1"/>
        <v>0</v>
      </c>
    </row>
    <row r="33" spans="1:9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10180</v>
      </c>
      <c r="E33" s="403">
        <v>0</v>
      </c>
      <c r="F33" s="365">
        <v>10180</v>
      </c>
      <c r="G33" s="61">
        <v>0</v>
      </c>
      <c r="H33" s="61">
        <v>0</v>
      </c>
      <c r="I33" s="62">
        <f t="shared" si="1"/>
        <v>10180</v>
      </c>
    </row>
    <row r="34" spans="1:9" ht="10.5">
      <c r="A34" s="390">
        <v>3</v>
      </c>
      <c r="B34" s="396" t="s">
        <v>48</v>
      </c>
      <c r="C34" s="392" t="s">
        <v>49</v>
      </c>
      <c r="D34" s="385">
        <f t="shared" si="0"/>
        <v>0</v>
      </c>
      <c r="E34" s="403">
        <v>0</v>
      </c>
      <c r="F34" s="365">
        <v>0</v>
      </c>
      <c r="G34" s="61">
        <v>0</v>
      </c>
      <c r="H34" s="61">
        <v>0</v>
      </c>
      <c r="I34" s="62">
        <f t="shared" si="1"/>
        <v>0</v>
      </c>
    </row>
    <row r="35" spans="1:9" ht="10.5">
      <c r="A35" s="390">
        <v>4</v>
      </c>
      <c r="B35" s="396" t="s">
        <v>254</v>
      </c>
      <c r="C35" s="392" t="s">
        <v>255</v>
      </c>
      <c r="D35" s="385">
        <f t="shared" si="0"/>
        <v>0</v>
      </c>
      <c r="E35" s="403">
        <v>0</v>
      </c>
      <c r="F35" s="365">
        <v>0</v>
      </c>
      <c r="G35" s="61">
        <v>0</v>
      </c>
      <c r="H35" s="61">
        <v>0</v>
      </c>
      <c r="I35" s="62">
        <f t="shared" si="1"/>
        <v>0</v>
      </c>
    </row>
    <row r="36" spans="1:9" ht="10.5">
      <c r="A36" s="390">
        <v>5</v>
      </c>
      <c r="B36" s="396" t="s">
        <v>50</v>
      </c>
      <c r="C36" s="392" t="s">
        <v>51</v>
      </c>
      <c r="D36" s="385">
        <f t="shared" si="0"/>
        <v>0</v>
      </c>
      <c r="E36" s="403">
        <v>0</v>
      </c>
      <c r="F36" s="365">
        <v>0</v>
      </c>
      <c r="G36" s="61">
        <v>0</v>
      </c>
      <c r="H36" s="61">
        <v>0</v>
      </c>
      <c r="I36" s="62">
        <f t="shared" si="1"/>
        <v>0</v>
      </c>
    </row>
    <row r="37" spans="1:9" ht="10.5">
      <c r="A37" s="390">
        <v>6</v>
      </c>
      <c r="B37" s="396" t="s">
        <v>161</v>
      </c>
      <c r="C37" s="392" t="s">
        <v>253</v>
      </c>
      <c r="D37" s="385">
        <f t="shared" si="0"/>
        <v>0</v>
      </c>
      <c r="E37" s="403">
        <v>0</v>
      </c>
      <c r="F37" s="365">
        <v>0</v>
      </c>
      <c r="G37" s="61">
        <v>0</v>
      </c>
      <c r="H37" s="61">
        <v>0</v>
      </c>
      <c r="I37" s="62">
        <f t="shared" si="1"/>
        <v>0</v>
      </c>
    </row>
    <row r="38" spans="1:9" ht="10.5">
      <c r="A38" s="390">
        <v>7</v>
      </c>
      <c r="B38" s="396" t="s">
        <v>263</v>
      </c>
      <c r="C38" s="399" t="s">
        <v>99</v>
      </c>
      <c r="D38" s="385">
        <f t="shared" si="0"/>
        <v>0</v>
      </c>
      <c r="E38" s="403">
        <v>0</v>
      </c>
      <c r="F38" s="365">
        <v>0</v>
      </c>
      <c r="G38" s="61">
        <v>0</v>
      </c>
      <c r="H38" s="61">
        <v>0</v>
      </c>
      <c r="I38" s="62">
        <f t="shared" si="1"/>
        <v>0</v>
      </c>
    </row>
    <row r="39" spans="1:9" ht="10.5">
      <c r="A39" s="390">
        <v>8</v>
      </c>
      <c r="B39" s="396" t="s">
        <v>52</v>
      </c>
      <c r="C39" s="392" t="s">
        <v>32</v>
      </c>
      <c r="D39" s="385">
        <f t="shared" si="0"/>
        <v>0</v>
      </c>
      <c r="E39" s="403">
        <v>0</v>
      </c>
      <c r="F39" s="365">
        <v>0</v>
      </c>
      <c r="G39" s="61">
        <v>0</v>
      </c>
      <c r="H39" s="61">
        <v>0</v>
      </c>
      <c r="I39" s="62">
        <f t="shared" si="1"/>
        <v>0</v>
      </c>
    </row>
    <row r="40" spans="1:9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0</v>
      </c>
      <c r="E40" s="403">
        <v>0</v>
      </c>
      <c r="F40" s="365">
        <v>0</v>
      </c>
      <c r="G40" s="61">
        <v>0</v>
      </c>
      <c r="H40" s="61">
        <v>0</v>
      </c>
      <c r="I40" s="62">
        <f t="shared" si="1"/>
        <v>0</v>
      </c>
    </row>
    <row r="41" spans="1:9" ht="10.5">
      <c r="A41" s="390">
        <f t="shared" si="2"/>
        <v>10</v>
      </c>
      <c r="B41" s="396" t="s">
        <v>55</v>
      </c>
      <c r="C41" s="392" t="s">
        <v>260</v>
      </c>
      <c r="D41" s="385">
        <f t="shared" si="0"/>
        <v>4900</v>
      </c>
      <c r="E41" s="403">
        <v>0</v>
      </c>
      <c r="F41" s="366">
        <v>4900</v>
      </c>
      <c r="G41" s="61">
        <v>0</v>
      </c>
      <c r="H41" s="61">
        <v>0</v>
      </c>
      <c r="I41" s="62">
        <f t="shared" si="1"/>
        <v>4900</v>
      </c>
    </row>
    <row r="42" spans="1:9" ht="10.5">
      <c r="A42" s="390">
        <v>11</v>
      </c>
      <c r="B42" s="396" t="s">
        <v>56</v>
      </c>
      <c r="C42" s="392" t="s">
        <v>57</v>
      </c>
      <c r="D42" s="385">
        <f t="shared" si="0"/>
        <v>0</v>
      </c>
      <c r="E42" s="403">
        <v>0</v>
      </c>
      <c r="F42" s="366">
        <v>0</v>
      </c>
      <c r="G42" s="61">
        <v>0</v>
      </c>
      <c r="H42" s="61">
        <v>0</v>
      </c>
      <c r="I42" s="62">
        <f t="shared" si="1"/>
        <v>0</v>
      </c>
    </row>
    <row r="43" spans="1:9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10227</v>
      </c>
      <c r="E43" s="403">
        <v>0</v>
      </c>
      <c r="F43" s="366">
        <v>0</v>
      </c>
      <c r="G43" s="61">
        <v>10227</v>
      </c>
      <c r="H43" s="61">
        <v>0</v>
      </c>
      <c r="I43" s="62">
        <f t="shared" si="1"/>
        <v>10227</v>
      </c>
    </row>
    <row r="44" spans="1:9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124669</v>
      </c>
      <c r="E44" s="407">
        <v>124669</v>
      </c>
      <c r="F44" s="367">
        <v>0</v>
      </c>
      <c r="G44" s="61">
        <v>0</v>
      </c>
      <c r="H44" s="61">
        <v>0</v>
      </c>
      <c r="I44" s="62">
        <f t="shared" si="1"/>
        <v>124669</v>
      </c>
    </row>
    <row r="45" spans="1:9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0</v>
      </c>
      <c r="E45" s="411">
        <v>0</v>
      </c>
      <c r="F45" s="368">
        <v>0</v>
      </c>
      <c r="G45" s="170">
        <v>0</v>
      </c>
      <c r="H45" s="170">
        <v>0</v>
      </c>
      <c r="I45" s="171">
        <f t="shared" si="1"/>
        <v>0</v>
      </c>
    </row>
    <row r="46" spans="1:9" ht="11.25" thickBot="1">
      <c r="A46" s="176">
        <f t="shared" si="2"/>
        <v>15</v>
      </c>
      <c r="B46" s="401" t="s">
        <v>62</v>
      </c>
      <c r="C46" s="374"/>
      <c r="D46" s="379">
        <f t="shared" si="0"/>
        <v>0</v>
      </c>
      <c r="E46" s="412">
        <f>E31-E9</f>
        <v>-7080</v>
      </c>
      <c r="F46" s="360">
        <f>F31-F9</f>
        <v>7080</v>
      </c>
      <c r="G46" s="178">
        <f>G31-G9</f>
        <v>0</v>
      </c>
      <c r="H46" s="179">
        <f>H31-H9</f>
        <v>0</v>
      </c>
      <c r="I46" s="178">
        <f>I31-I9</f>
        <v>0</v>
      </c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</sheetData>
  <sheetProtection/>
  <mergeCells count="2">
    <mergeCell ref="A6:A7"/>
    <mergeCell ref="E6:F6"/>
  </mergeCells>
  <printOptions/>
  <pageMargins left="0.79" right="0.79" top="0.98" bottom="0.98" header="0.49" footer="0.49"/>
  <pageSetup fitToHeight="1" fitToWidth="1"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47"/>
  <sheetViews>
    <sheetView zoomScalePageLayoutView="0" workbookViewId="0" topLeftCell="A1">
      <selection activeCell="P40" sqref="P40"/>
    </sheetView>
  </sheetViews>
  <sheetFormatPr defaultColWidth="7.00390625" defaultRowHeight="12.75"/>
  <cols>
    <col min="1" max="1" width="5.8515625" style="73" customWidth="1"/>
    <col min="2" max="2" width="6.57421875" style="52" customWidth="1"/>
    <col min="3" max="3" width="31.28125" style="52" customWidth="1"/>
    <col min="4" max="4" width="15.28125" style="52" customWidth="1"/>
    <col min="5" max="6" width="12.7109375" style="52" hidden="1" customWidth="1"/>
    <col min="7" max="7" width="13.8515625" style="52" hidden="1" customWidth="1"/>
    <col min="8" max="8" width="12.7109375" style="53" customWidth="1"/>
    <col min="9" max="9" width="12.7109375" style="52" customWidth="1"/>
    <col min="10" max="10" width="10.140625" style="52" customWidth="1"/>
    <col min="11" max="11" width="11.140625" style="52" customWidth="1"/>
    <col min="12" max="12" width="7.00390625" style="52" customWidth="1"/>
    <col min="13" max="13" width="15.28125" style="52" customWidth="1"/>
    <col min="14" max="14" width="11.421875" style="52" customWidth="1"/>
    <col min="15" max="16384" width="7.00390625" style="52" customWidth="1"/>
  </cols>
  <sheetData>
    <row r="2" spans="3:7" ht="12.75">
      <c r="C2" s="47" t="s">
        <v>251</v>
      </c>
      <c r="D2" s="47"/>
      <c r="F2" s="180"/>
      <c r="G2" s="53"/>
    </row>
    <row r="3" spans="1:18" ht="13.5" customHeight="1">
      <c r="A3" s="51"/>
      <c r="C3" s="53"/>
      <c r="D3" s="53"/>
      <c r="I3" s="53" t="s">
        <v>66</v>
      </c>
      <c r="L3" s="54"/>
      <c r="M3" s="54"/>
      <c r="N3" s="54"/>
      <c r="O3" s="54"/>
      <c r="P3" s="54"/>
      <c r="Q3" s="54"/>
      <c r="R3" s="54"/>
    </row>
    <row r="4" spans="1:18" ht="13.5" customHeight="1">
      <c r="A4" s="51"/>
      <c r="C4" s="180" t="s">
        <v>257</v>
      </c>
      <c r="D4" s="180"/>
      <c r="I4" s="53"/>
      <c r="L4" s="54"/>
      <c r="M4" s="54"/>
      <c r="N4" s="54"/>
      <c r="O4" s="54"/>
      <c r="P4" s="54"/>
      <c r="Q4" s="54"/>
      <c r="R4" s="54"/>
    </row>
    <row r="5" spans="1:18" ht="13.5" customHeight="1" thickBot="1">
      <c r="A5" s="51"/>
      <c r="C5" s="53"/>
      <c r="D5" s="53"/>
      <c r="I5" s="53"/>
      <c r="L5" s="54"/>
      <c r="M5" s="54"/>
      <c r="N5" s="54"/>
      <c r="O5" s="54"/>
      <c r="P5" s="54"/>
      <c r="Q5" s="54"/>
      <c r="R5" s="54"/>
    </row>
    <row r="6" spans="1:18" ht="13.5" customHeight="1">
      <c r="A6" s="433" t="s">
        <v>95</v>
      </c>
      <c r="B6" s="56" t="s">
        <v>2</v>
      </c>
      <c r="C6" s="375" t="s">
        <v>3</v>
      </c>
      <c r="D6" s="56" t="s">
        <v>338</v>
      </c>
      <c r="E6" s="435" t="s">
        <v>0</v>
      </c>
      <c r="F6" s="436"/>
      <c r="G6" s="56" t="s">
        <v>232</v>
      </c>
      <c r="H6" s="55" t="s">
        <v>341</v>
      </c>
      <c r="I6" s="56" t="s">
        <v>1</v>
      </c>
      <c r="L6" s="54"/>
      <c r="M6" s="54"/>
      <c r="N6" s="54"/>
      <c r="O6" s="54"/>
      <c r="P6" s="54"/>
      <c r="Q6" s="54"/>
      <c r="R6" s="54"/>
    </row>
    <row r="7" spans="1:18" ht="10.5" customHeight="1">
      <c r="A7" s="434"/>
      <c r="B7" s="59"/>
      <c r="C7" s="370"/>
      <c r="D7" s="59"/>
      <c r="E7" s="381" t="s">
        <v>233</v>
      </c>
      <c r="F7" s="57" t="s">
        <v>4</v>
      </c>
      <c r="G7" s="59" t="s">
        <v>234</v>
      </c>
      <c r="H7" s="58" t="s">
        <v>340</v>
      </c>
      <c r="I7" s="59"/>
      <c r="L7" s="54"/>
      <c r="M7" s="54"/>
      <c r="N7" s="54"/>
      <c r="O7" s="54"/>
      <c r="P7" s="54"/>
      <c r="Q7" s="54"/>
      <c r="R7" s="54"/>
    </row>
    <row r="8" spans="1:18" ht="11.25" thickBot="1">
      <c r="A8" s="387" t="s">
        <v>96</v>
      </c>
      <c r="B8" s="388" t="s">
        <v>90</v>
      </c>
      <c r="C8" s="371" t="s">
        <v>339</v>
      </c>
      <c r="D8" s="149">
        <v>1</v>
      </c>
      <c r="E8" s="382">
        <v>1</v>
      </c>
      <c r="F8" s="148">
        <v>2</v>
      </c>
      <c r="G8" s="149">
        <v>3</v>
      </c>
      <c r="H8" s="150">
        <v>2</v>
      </c>
      <c r="I8" s="149">
        <v>3</v>
      </c>
      <c r="L8" s="54"/>
      <c r="M8" s="54"/>
      <c r="N8" s="54"/>
      <c r="O8" s="54"/>
      <c r="P8" s="54"/>
      <c r="Q8" s="54"/>
      <c r="R8" s="54"/>
    </row>
    <row r="9" spans="1:18" ht="11.25" thickBot="1">
      <c r="A9" s="151" t="s">
        <v>97</v>
      </c>
      <c r="B9" s="152" t="s">
        <v>5</v>
      </c>
      <c r="C9" s="380"/>
      <c r="D9" s="378">
        <f>E9+F9+G9</f>
        <v>108781</v>
      </c>
      <c r="E9" s="377">
        <f>SUM(E10:E30)</f>
        <v>82184</v>
      </c>
      <c r="F9" s="153">
        <f>SUM(F10:F30)</f>
        <v>15930</v>
      </c>
      <c r="G9" s="154">
        <f>SUM(G10:G30)</f>
        <v>10667</v>
      </c>
      <c r="H9" s="155">
        <f>SUM(H10:H30)</f>
        <v>6144</v>
      </c>
      <c r="I9" s="156">
        <f>SUM(I10:I30)</f>
        <v>114925</v>
      </c>
      <c r="K9" s="67"/>
      <c r="L9" s="54"/>
      <c r="M9" s="54"/>
      <c r="N9" s="54"/>
      <c r="O9" s="54"/>
      <c r="P9" s="54"/>
      <c r="Q9" s="54"/>
      <c r="R9" s="54"/>
    </row>
    <row r="10" spans="1:18" ht="10.5">
      <c r="A10" s="389">
        <v>1</v>
      </c>
      <c r="B10" s="395" t="s">
        <v>6</v>
      </c>
      <c r="C10" s="372" t="s">
        <v>7</v>
      </c>
      <c r="D10" s="384">
        <f aca="true" t="shared" si="0" ref="D10:D46">E10+F10+G10</f>
        <v>5000</v>
      </c>
      <c r="E10" s="376">
        <v>1800</v>
      </c>
      <c r="F10" s="161">
        <v>1400</v>
      </c>
      <c r="G10" s="162">
        <v>1800</v>
      </c>
      <c r="H10" s="163">
        <v>1844</v>
      </c>
      <c r="I10" s="164">
        <f aca="true" t="shared" si="1" ref="I10:I45">E10+F10+G10+H10</f>
        <v>6844</v>
      </c>
      <c r="K10" s="67"/>
      <c r="L10" s="54"/>
      <c r="M10" s="54"/>
      <c r="N10" s="54"/>
      <c r="O10" s="54"/>
      <c r="P10" s="54"/>
      <c r="Q10" s="54"/>
      <c r="R10" s="54"/>
    </row>
    <row r="11" spans="1:18" ht="10.5">
      <c r="A11" s="390">
        <v>2</v>
      </c>
      <c r="B11" s="396" t="s">
        <v>8</v>
      </c>
      <c r="C11" s="392" t="s">
        <v>9</v>
      </c>
      <c r="D11" s="385">
        <f t="shared" si="0"/>
        <v>3050</v>
      </c>
      <c r="E11" s="403">
        <v>2800</v>
      </c>
      <c r="F11" s="66">
        <v>250</v>
      </c>
      <c r="G11" s="124">
        <v>0</v>
      </c>
      <c r="H11" s="61">
        <v>700</v>
      </c>
      <c r="I11" s="62">
        <f t="shared" si="1"/>
        <v>3750</v>
      </c>
      <c r="K11" s="67"/>
      <c r="L11" s="54"/>
      <c r="M11" s="54"/>
      <c r="N11" s="54"/>
      <c r="O11" s="54"/>
      <c r="P11" s="54"/>
      <c r="Q11" s="54"/>
      <c r="R11" s="54"/>
    </row>
    <row r="12" spans="1:18" ht="10.5">
      <c r="A12" s="390">
        <f aca="true" t="shared" si="2" ref="A12:A46">A11+1</f>
        <v>3</v>
      </c>
      <c r="B12" s="396" t="s">
        <v>10</v>
      </c>
      <c r="C12" s="392" t="s">
        <v>11</v>
      </c>
      <c r="D12" s="385">
        <f t="shared" si="0"/>
        <v>0</v>
      </c>
      <c r="E12" s="403">
        <v>0</v>
      </c>
      <c r="F12" s="66">
        <v>0</v>
      </c>
      <c r="G12" s="124">
        <v>0</v>
      </c>
      <c r="H12" s="61">
        <v>0</v>
      </c>
      <c r="I12" s="62">
        <f t="shared" si="1"/>
        <v>0</v>
      </c>
      <c r="K12" s="67"/>
      <c r="L12" s="54"/>
      <c r="M12" s="54"/>
      <c r="N12" s="54"/>
      <c r="O12" s="54"/>
      <c r="P12" s="54"/>
      <c r="Q12" s="54"/>
      <c r="R12" s="54"/>
    </row>
    <row r="13" spans="1:18" ht="10.5">
      <c r="A13" s="390">
        <f t="shared" si="2"/>
        <v>4</v>
      </c>
      <c r="B13" s="396" t="s">
        <v>12</v>
      </c>
      <c r="C13" s="392" t="s">
        <v>13</v>
      </c>
      <c r="D13" s="385">
        <f t="shared" si="0"/>
        <v>490</v>
      </c>
      <c r="E13" s="403">
        <v>400</v>
      </c>
      <c r="F13" s="66">
        <v>80</v>
      </c>
      <c r="G13" s="124">
        <v>10</v>
      </c>
      <c r="H13" s="61">
        <v>0</v>
      </c>
      <c r="I13" s="62">
        <f t="shared" si="1"/>
        <v>490</v>
      </c>
      <c r="K13" s="67"/>
      <c r="L13" s="54"/>
      <c r="M13" s="54"/>
      <c r="N13" s="54"/>
      <c r="O13" s="54"/>
      <c r="P13" s="54"/>
      <c r="Q13" s="54"/>
      <c r="R13" s="54"/>
    </row>
    <row r="14" spans="1:18" ht="10.5">
      <c r="A14" s="390">
        <f t="shared" si="2"/>
        <v>5</v>
      </c>
      <c r="B14" s="396" t="s">
        <v>14</v>
      </c>
      <c r="C14" s="392" t="s">
        <v>15</v>
      </c>
      <c r="D14" s="385">
        <f t="shared" si="0"/>
        <v>1890</v>
      </c>
      <c r="E14" s="403">
        <v>800</v>
      </c>
      <c r="F14" s="66">
        <v>650</v>
      </c>
      <c r="G14" s="124">
        <v>440</v>
      </c>
      <c r="H14" s="61">
        <v>40</v>
      </c>
      <c r="I14" s="62">
        <f t="shared" si="1"/>
        <v>1930</v>
      </c>
      <c r="K14" s="67"/>
      <c r="L14" s="54"/>
      <c r="M14" s="54"/>
      <c r="N14" s="54"/>
      <c r="O14" s="54"/>
      <c r="P14" s="54"/>
      <c r="Q14" s="54"/>
      <c r="R14" s="54"/>
    </row>
    <row r="15" spans="1:18" ht="10.5">
      <c r="A15" s="390">
        <f t="shared" si="2"/>
        <v>6</v>
      </c>
      <c r="B15" s="396" t="s">
        <v>16</v>
      </c>
      <c r="C15" s="392" t="s">
        <v>17</v>
      </c>
      <c r="D15" s="385">
        <f t="shared" si="0"/>
        <v>250</v>
      </c>
      <c r="E15" s="403">
        <v>0</v>
      </c>
      <c r="F15" s="66">
        <v>250</v>
      </c>
      <c r="G15" s="124">
        <v>0</v>
      </c>
      <c r="H15" s="61">
        <v>25</v>
      </c>
      <c r="I15" s="62">
        <f t="shared" si="1"/>
        <v>275</v>
      </c>
      <c r="K15" s="67"/>
      <c r="L15" s="54"/>
      <c r="M15" s="54"/>
      <c r="N15" s="54"/>
      <c r="O15" s="54"/>
      <c r="P15" s="54"/>
      <c r="Q15" s="54"/>
      <c r="R15" s="54"/>
    </row>
    <row r="16" spans="1:18" ht="10.5">
      <c r="A16" s="390">
        <f t="shared" si="2"/>
        <v>7</v>
      </c>
      <c r="B16" s="396" t="s">
        <v>18</v>
      </c>
      <c r="C16" s="392" t="s">
        <v>19</v>
      </c>
      <c r="D16" s="385">
        <f t="shared" si="0"/>
        <v>9400</v>
      </c>
      <c r="E16" s="403">
        <v>3500</v>
      </c>
      <c r="F16" s="66">
        <v>4900</v>
      </c>
      <c r="G16" s="124">
        <v>1000</v>
      </c>
      <c r="H16" s="61">
        <v>2180</v>
      </c>
      <c r="I16" s="62">
        <f t="shared" si="1"/>
        <v>11580</v>
      </c>
      <c r="K16" s="67"/>
      <c r="L16" s="54"/>
      <c r="M16" s="54"/>
      <c r="N16" s="54"/>
      <c r="O16" s="54"/>
      <c r="P16" s="54"/>
      <c r="Q16" s="54"/>
      <c r="R16" s="54"/>
    </row>
    <row r="17" spans="1:18" ht="10.5">
      <c r="A17" s="390">
        <v>8</v>
      </c>
      <c r="B17" s="396" t="s">
        <v>20</v>
      </c>
      <c r="C17" s="392" t="s">
        <v>21</v>
      </c>
      <c r="D17" s="385">
        <f t="shared" si="0"/>
        <v>54450</v>
      </c>
      <c r="E17" s="403">
        <v>47000</v>
      </c>
      <c r="F17" s="66">
        <v>2450</v>
      </c>
      <c r="G17" s="124">
        <v>5000</v>
      </c>
      <c r="H17" s="61">
        <v>1000</v>
      </c>
      <c r="I17" s="62">
        <f t="shared" si="1"/>
        <v>55450</v>
      </c>
      <c r="K17" s="67"/>
      <c r="L17" s="54"/>
      <c r="M17" s="54"/>
      <c r="N17" s="54"/>
      <c r="O17" s="54"/>
      <c r="P17" s="54"/>
      <c r="Q17" s="54"/>
      <c r="R17" s="54"/>
    </row>
    <row r="18" spans="1:18" ht="10.5">
      <c r="A18" s="390">
        <v>9</v>
      </c>
      <c r="B18" s="396" t="s">
        <v>22</v>
      </c>
      <c r="C18" s="392" t="s">
        <v>23</v>
      </c>
      <c r="D18" s="385">
        <f t="shared" si="0"/>
        <v>17960</v>
      </c>
      <c r="E18" s="404">
        <v>15700</v>
      </c>
      <c r="F18" s="68">
        <v>610</v>
      </c>
      <c r="G18" s="124">
        <v>1650</v>
      </c>
      <c r="H18" s="61">
        <v>330</v>
      </c>
      <c r="I18" s="62">
        <f t="shared" si="1"/>
        <v>18290</v>
      </c>
      <c r="K18" s="67"/>
      <c r="L18" s="54"/>
      <c r="M18" s="54"/>
      <c r="N18" s="54"/>
      <c r="O18" s="54"/>
      <c r="P18" s="54"/>
      <c r="Q18" s="54"/>
      <c r="R18" s="54"/>
    </row>
    <row r="19" spans="1:18" ht="10.5">
      <c r="A19" s="390">
        <v>10</v>
      </c>
      <c r="B19" s="396" t="s">
        <v>235</v>
      </c>
      <c r="C19" s="392" t="s">
        <v>236</v>
      </c>
      <c r="D19" s="385">
        <f t="shared" si="0"/>
        <v>0</v>
      </c>
      <c r="E19" s="404">
        <v>0</v>
      </c>
      <c r="F19" s="68">
        <v>0</v>
      </c>
      <c r="G19" s="124">
        <v>0</v>
      </c>
      <c r="H19" s="61">
        <v>0</v>
      </c>
      <c r="I19" s="62">
        <f t="shared" si="1"/>
        <v>0</v>
      </c>
      <c r="K19" s="67"/>
      <c r="L19" s="54"/>
      <c r="M19" s="54"/>
      <c r="N19" s="54"/>
      <c r="O19" s="54"/>
      <c r="P19" s="54"/>
      <c r="Q19" s="54"/>
      <c r="R19" s="54"/>
    </row>
    <row r="20" spans="1:18" ht="10.5">
      <c r="A20" s="390">
        <v>11</v>
      </c>
      <c r="B20" s="396" t="s">
        <v>24</v>
      </c>
      <c r="C20" s="392" t="s">
        <v>25</v>
      </c>
      <c r="D20" s="385">
        <f t="shared" si="0"/>
        <v>2290</v>
      </c>
      <c r="E20" s="404">
        <v>1400</v>
      </c>
      <c r="F20" s="68">
        <v>755</v>
      </c>
      <c r="G20" s="124">
        <v>135</v>
      </c>
      <c r="H20" s="61">
        <v>25</v>
      </c>
      <c r="I20" s="62">
        <f t="shared" si="1"/>
        <v>2315</v>
      </c>
      <c r="K20" s="67"/>
      <c r="L20" s="54"/>
      <c r="M20" s="54"/>
      <c r="N20" s="54"/>
      <c r="O20" s="54"/>
      <c r="P20" s="54"/>
      <c r="Q20" s="54"/>
      <c r="R20" s="54"/>
    </row>
    <row r="21" spans="1:18" ht="10.5">
      <c r="A21" s="390">
        <v>12</v>
      </c>
      <c r="B21" s="397" t="s">
        <v>63</v>
      </c>
      <c r="C21" s="392" t="s">
        <v>68</v>
      </c>
      <c r="D21" s="385">
        <f t="shared" si="0"/>
        <v>295</v>
      </c>
      <c r="E21" s="404">
        <v>250</v>
      </c>
      <c r="F21" s="68">
        <v>35</v>
      </c>
      <c r="G21" s="124">
        <v>10</v>
      </c>
      <c r="H21" s="61">
        <v>0</v>
      </c>
      <c r="I21" s="62">
        <f t="shared" si="1"/>
        <v>295</v>
      </c>
      <c r="K21" s="67"/>
      <c r="L21" s="54"/>
      <c r="M21" s="54"/>
      <c r="N21" s="54"/>
      <c r="O21" s="54"/>
      <c r="P21" s="54"/>
      <c r="Q21" s="54"/>
      <c r="R21" s="54"/>
    </row>
    <row r="22" spans="1:18" ht="10.5">
      <c r="A22" s="390">
        <v>13</v>
      </c>
      <c r="B22" s="396" t="s">
        <v>26</v>
      </c>
      <c r="C22" s="392" t="s">
        <v>27</v>
      </c>
      <c r="D22" s="385">
        <f t="shared" si="0"/>
        <v>27</v>
      </c>
      <c r="E22" s="403">
        <v>21</v>
      </c>
      <c r="F22" s="66">
        <v>0</v>
      </c>
      <c r="G22" s="124">
        <v>6</v>
      </c>
      <c r="H22" s="61">
        <v>0</v>
      </c>
      <c r="I22" s="62">
        <f t="shared" si="1"/>
        <v>27</v>
      </c>
      <c r="K22" s="67"/>
      <c r="L22" s="54"/>
      <c r="M22" s="54"/>
      <c r="N22" s="54"/>
      <c r="O22" s="54"/>
      <c r="P22" s="54"/>
      <c r="Q22" s="54"/>
      <c r="R22" s="54"/>
    </row>
    <row r="23" spans="1:18" ht="10.5">
      <c r="A23" s="390">
        <f t="shared" si="2"/>
        <v>14</v>
      </c>
      <c r="B23" s="396" t="s">
        <v>28</v>
      </c>
      <c r="C23" s="392" t="s">
        <v>29</v>
      </c>
      <c r="D23" s="385">
        <f t="shared" si="0"/>
        <v>0</v>
      </c>
      <c r="E23" s="403">
        <v>0</v>
      </c>
      <c r="F23" s="66">
        <v>0</v>
      </c>
      <c r="G23" s="124">
        <v>0</v>
      </c>
      <c r="H23" s="61">
        <v>0</v>
      </c>
      <c r="I23" s="62">
        <f t="shared" si="1"/>
        <v>0</v>
      </c>
      <c r="K23" s="67"/>
      <c r="L23" s="54"/>
      <c r="M23" s="54"/>
      <c r="N23" s="54"/>
      <c r="O23" s="54"/>
      <c r="P23" s="54"/>
      <c r="Q23" s="54"/>
      <c r="R23" s="54"/>
    </row>
    <row r="24" spans="1:18" ht="10.5">
      <c r="A24" s="390">
        <f t="shared" si="2"/>
        <v>15</v>
      </c>
      <c r="B24" s="396" t="s">
        <v>30</v>
      </c>
      <c r="C24" s="392" t="s">
        <v>31</v>
      </c>
      <c r="D24" s="385">
        <f t="shared" si="0"/>
        <v>74</v>
      </c>
      <c r="E24" s="403">
        <v>0</v>
      </c>
      <c r="F24" s="66">
        <v>50</v>
      </c>
      <c r="G24" s="124">
        <v>24</v>
      </c>
      <c r="H24" s="61">
        <v>0</v>
      </c>
      <c r="I24" s="62">
        <f t="shared" si="1"/>
        <v>74</v>
      </c>
      <c r="K24" s="67"/>
      <c r="L24" s="54"/>
      <c r="M24" s="54"/>
      <c r="N24" s="54"/>
      <c r="O24" s="54"/>
      <c r="P24" s="54"/>
      <c r="Q24" s="54"/>
      <c r="R24" s="54"/>
    </row>
    <row r="25" spans="1:11" ht="10.5">
      <c r="A25" s="390">
        <v>16</v>
      </c>
      <c r="B25" s="396" t="s">
        <v>64</v>
      </c>
      <c r="C25" s="392" t="s">
        <v>65</v>
      </c>
      <c r="D25" s="385">
        <f t="shared" si="0"/>
        <v>0</v>
      </c>
      <c r="E25" s="403">
        <v>0</v>
      </c>
      <c r="F25" s="66">
        <v>0</v>
      </c>
      <c r="G25" s="124">
        <v>0</v>
      </c>
      <c r="H25" s="61">
        <v>0</v>
      </c>
      <c r="I25" s="62">
        <f>SUM(E25:H25)</f>
        <v>0</v>
      </c>
      <c r="K25" s="67"/>
    </row>
    <row r="26" spans="1:11" ht="10.5">
      <c r="A26" s="390">
        <v>17</v>
      </c>
      <c r="B26" s="396" t="s">
        <v>33</v>
      </c>
      <c r="C26" s="392" t="s">
        <v>34</v>
      </c>
      <c r="D26" s="385">
        <f t="shared" si="0"/>
        <v>11013</v>
      </c>
      <c r="E26" s="406">
        <v>7513</v>
      </c>
      <c r="F26" s="66">
        <v>3500</v>
      </c>
      <c r="G26" s="124">
        <v>0</v>
      </c>
      <c r="H26" s="61">
        <v>0</v>
      </c>
      <c r="I26" s="62">
        <f t="shared" si="1"/>
        <v>11013</v>
      </c>
      <c r="K26" s="67"/>
    </row>
    <row r="27" spans="1:11" ht="10.5">
      <c r="A27" s="390">
        <f t="shared" si="2"/>
        <v>18</v>
      </c>
      <c r="B27" s="396" t="s">
        <v>35</v>
      </c>
      <c r="C27" s="392" t="s">
        <v>36</v>
      </c>
      <c r="D27" s="385">
        <f t="shared" si="0"/>
        <v>0</v>
      </c>
      <c r="E27" s="404">
        <v>0</v>
      </c>
      <c r="F27" s="66">
        <v>0</v>
      </c>
      <c r="G27" s="124">
        <v>0</v>
      </c>
      <c r="H27" s="61">
        <v>0</v>
      </c>
      <c r="I27" s="62">
        <f t="shared" si="1"/>
        <v>0</v>
      </c>
      <c r="K27" s="67"/>
    </row>
    <row r="28" spans="1:11" ht="10.5">
      <c r="A28" s="390">
        <f t="shared" si="2"/>
        <v>19</v>
      </c>
      <c r="B28" s="396" t="s">
        <v>37</v>
      </c>
      <c r="C28" s="393" t="s">
        <v>38</v>
      </c>
      <c r="D28" s="385">
        <f t="shared" si="0"/>
        <v>0</v>
      </c>
      <c r="E28" s="403">
        <v>0</v>
      </c>
      <c r="F28" s="66">
        <v>0</v>
      </c>
      <c r="G28" s="124">
        <v>0</v>
      </c>
      <c r="H28" s="61">
        <v>0</v>
      </c>
      <c r="I28" s="62">
        <f t="shared" si="1"/>
        <v>0</v>
      </c>
      <c r="K28" s="67"/>
    </row>
    <row r="29" spans="1:11" ht="10.5">
      <c r="A29" s="390">
        <f t="shared" si="2"/>
        <v>20</v>
      </c>
      <c r="B29" s="396" t="s">
        <v>39</v>
      </c>
      <c r="C29" s="392" t="s">
        <v>40</v>
      </c>
      <c r="D29" s="385">
        <f t="shared" si="0"/>
        <v>12</v>
      </c>
      <c r="E29" s="403">
        <v>0</v>
      </c>
      <c r="F29" s="66">
        <v>0</v>
      </c>
      <c r="G29" s="124">
        <v>12</v>
      </c>
      <c r="H29" s="61">
        <v>0</v>
      </c>
      <c r="I29" s="62">
        <f t="shared" si="1"/>
        <v>12</v>
      </c>
      <c r="K29" s="67"/>
    </row>
    <row r="30" spans="1:11" ht="11.25" thickBot="1">
      <c r="A30" s="391">
        <v>21</v>
      </c>
      <c r="B30" s="398" t="s">
        <v>41</v>
      </c>
      <c r="C30" s="394" t="s">
        <v>42</v>
      </c>
      <c r="D30" s="386">
        <f t="shared" si="0"/>
        <v>2580</v>
      </c>
      <c r="E30" s="405">
        <v>1000</v>
      </c>
      <c r="F30" s="168">
        <v>1000</v>
      </c>
      <c r="G30" s="169">
        <v>580</v>
      </c>
      <c r="H30" s="61">
        <v>0</v>
      </c>
      <c r="I30" s="171">
        <f t="shared" si="1"/>
        <v>2580</v>
      </c>
      <c r="K30" s="67"/>
    </row>
    <row r="31" spans="1:11" ht="11.25" thickBot="1">
      <c r="A31" s="172" t="s">
        <v>98</v>
      </c>
      <c r="B31" s="173" t="s">
        <v>43</v>
      </c>
      <c r="C31" s="373"/>
      <c r="D31" s="378">
        <f t="shared" si="0"/>
        <v>111041</v>
      </c>
      <c r="E31" s="409">
        <f>SUM(E32:E45)</f>
        <v>82184</v>
      </c>
      <c r="F31" s="359">
        <f>SUM(F32:F45)</f>
        <v>18190</v>
      </c>
      <c r="G31" s="154">
        <f>SUM(G32:G45)</f>
        <v>10667</v>
      </c>
      <c r="H31" s="155">
        <f>SUM(H32:H45)</f>
        <v>6241</v>
      </c>
      <c r="I31" s="154">
        <f t="shared" si="1"/>
        <v>117282</v>
      </c>
      <c r="K31" s="67"/>
    </row>
    <row r="32" spans="1:11" ht="10.5">
      <c r="A32" s="389">
        <v>1</v>
      </c>
      <c r="B32" s="395" t="s">
        <v>44</v>
      </c>
      <c r="C32" s="372" t="s">
        <v>45</v>
      </c>
      <c r="D32" s="384">
        <f t="shared" si="0"/>
        <v>40</v>
      </c>
      <c r="E32" s="410">
        <v>0</v>
      </c>
      <c r="F32" s="364">
        <v>40</v>
      </c>
      <c r="G32" s="61">
        <v>0</v>
      </c>
      <c r="H32" s="163">
        <v>0</v>
      </c>
      <c r="I32" s="164">
        <f t="shared" si="1"/>
        <v>40</v>
      </c>
      <c r="K32" s="67"/>
    </row>
    <row r="33" spans="1:11" ht="10.5">
      <c r="A33" s="390">
        <f t="shared" si="2"/>
        <v>2</v>
      </c>
      <c r="B33" s="396" t="s">
        <v>46</v>
      </c>
      <c r="C33" s="392" t="s">
        <v>47</v>
      </c>
      <c r="D33" s="385">
        <f t="shared" si="0"/>
        <v>8400</v>
      </c>
      <c r="E33" s="403">
        <v>0</v>
      </c>
      <c r="F33" s="365">
        <v>8400</v>
      </c>
      <c r="G33" s="61">
        <v>0</v>
      </c>
      <c r="H33" s="61">
        <v>6100</v>
      </c>
      <c r="I33" s="62">
        <f t="shared" si="1"/>
        <v>14500</v>
      </c>
      <c r="K33" s="67"/>
    </row>
    <row r="34" spans="1:11" ht="10.5">
      <c r="A34" s="390">
        <v>3</v>
      </c>
      <c r="B34" s="396" t="s">
        <v>48</v>
      </c>
      <c r="C34" s="392" t="s">
        <v>49</v>
      </c>
      <c r="D34" s="385">
        <f t="shared" si="0"/>
        <v>50</v>
      </c>
      <c r="E34" s="403">
        <v>0</v>
      </c>
      <c r="F34" s="365">
        <v>50</v>
      </c>
      <c r="G34" s="61">
        <v>0</v>
      </c>
      <c r="H34" s="61">
        <v>1</v>
      </c>
      <c r="I34" s="62">
        <f t="shared" si="1"/>
        <v>51</v>
      </c>
      <c r="K34" s="67"/>
    </row>
    <row r="35" spans="1:11" ht="10.5">
      <c r="A35" s="390">
        <v>4</v>
      </c>
      <c r="B35" s="396" t="s">
        <v>254</v>
      </c>
      <c r="C35" s="392" t="s">
        <v>255</v>
      </c>
      <c r="D35" s="385">
        <f t="shared" si="0"/>
        <v>0</v>
      </c>
      <c r="E35" s="403">
        <v>0</v>
      </c>
      <c r="F35" s="365">
        <v>0</v>
      </c>
      <c r="G35" s="61">
        <v>0</v>
      </c>
      <c r="H35" s="61">
        <v>0</v>
      </c>
      <c r="I35" s="62">
        <f t="shared" si="1"/>
        <v>0</v>
      </c>
      <c r="K35" s="67"/>
    </row>
    <row r="36" spans="1:11" ht="10.5">
      <c r="A36" s="390">
        <v>5</v>
      </c>
      <c r="B36" s="396" t="s">
        <v>50</v>
      </c>
      <c r="C36" s="392" t="s">
        <v>51</v>
      </c>
      <c r="D36" s="385">
        <f t="shared" si="0"/>
        <v>100</v>
      </c>
      <c r="E36" s="403">
        <v>0</v>
      </c>
      <c r="F36" s="365">
        <v>100</v>
      </c>
      <c r="G36" s="61">
        <v>0</v>
      </c>
      <c r="H36" s="61">
        <v>0</v>
      </c>
      <c r="I36" s="62">
        <f t="shared" si="1"/>
        <v>100</v>
      </c>
      <c r="K36" s="67"/>
    </row>
    <row r="37" spans="1:11" ht="10.5">
      <c r="A37" s="390">
        <v>6</v>
      </c>
      <c r="B37" s="396" t="s">
        <v>161</v>
      </c>
      <c r="C37" s="392" t="s">
        <v>253</v>
      </c>
      <c r="D37" s="385">
        <f t="shared" si="0"/>
        <v>0</v>
      </c>
      <c r="E37" s="403">
        <v>0</v>
      </c>
      <c r="F37" s="366">
        <v>0</v>
      </c>
      <c r="G37" s="61">
        <v>0</v>
      </c>
      <c r="H37" s="61">
        <v>0</v>
      </c>
      <c r="I37" s="62">
        <f t="shared" si="1"/>
        <v>0</v>
      </c>
      <c r="K37" s="67"/>
    </row>
    <row r="38" spans="1:11" ht="10.5">
      <c r="A38" s="390">
        <v>7</v>
      </c>
      <c r="B38" s="396" t="s">
        <v>263</v>
      </c>
      <c r="C38" s="399" t="s">
        <v>99</v>
      </c>
      <c r="D38" s="385">
        <f t="shared" si="0"/>
        <v>0</v>
      </c>
      <c r="E38" s="403">
        <v>0</v>
      </c>
      <c r="F38" s="366">
        <v>0</v>
      </c>
      <c r="G38" s="61">
        <v>0</v>
      </c>
      <c r="H38" s="61">
        <v>0</v>
      </c>
      <c r="I38" s="62">
        <f t="shared" si="1"/>
        <v>0</v>
      </c>
      <c r="K38" s="67"/>
    </row>
    <row r="39" spans="1:11" ht="10.5">
      <c r="A39" s="390">
        <v>8</v>
      </c>
      <c r="B39" s="396" t="s">
        <v>52</v>
      </c>
      <c r="C39" s="392" t="s">
        <v>32</v>
      </c>
      <c r="D39" s="385">
        <f t="shared" si="0"/>
        <v>0</v>
      </c>
      <c r="E39" s="403">
        <v>0</v>
      </c>
      <c r="F39" s="366">
        <v>0</v>
      </c>
      <c r="G39" s="61">
        <v>0</v>
      </c>
      <c r="H39" s="61">
        <v>0</v>
      </c>
      <c r="I39" s="62">
        <f t="shared" si="1"/>
        <v>0</v>
      </c>
      <c r="K39" s="67"/>
    </row>
    <row r="40" spans="1:11" ht="10.5">
      <c r="A40" s="390">
        <f t="shared" si="2"/>
        <v>9</v>
      </c>
      <c r="B40" s="396" t="s">
        <v>53</v>
      </c>
      <c r="C40" s="392" t="s">
        <v>54</v>
      </c>
      <c r="D40" s="385">
        <f t="shared" si="0"/>
        <v>3000</v>
      </c>
      <c r="E40" s="403">
        <v>0</v>
      </c>
      <c r="F40" s="366">
        <v>3000</v>
      </c>
      <c r="G40" s="61">
        <v>0</v>
      </c>
      <c r="H40" s="61">
        <v>0</v>
      </c>
      <c r="I40" s="62">
        <f t="shared" si="1"/>
        <v>3000</v>
      </c>
      <c r="K40" s="67"/>
    </row>
    <row r="41" spans="1:11" ht="10.5">
      <c r="A41" s="390">
        <f t="shared" si="2"/>
        <v>10</v>
      </c>
      <c r="B41" s="396" t="s">
        <v>55</v>
      </c>
      <c r="C41" s="392" t="s">
        <v>260</v>
      </c>
      <c r="D41" s="385">
        <f t="shared" si="0"/>
        <v>5800</v>
      </c>
      <c r="E41" s="403">
        <v>0</v>
      </c>
      <c r="F41" s="366">
        <v>5800</v>
      </c>
      <c r="G41" s="61">
        <v>0</v>
      </c>
      <c r="H41" s="61">
        <v>140</v>
      </c>
      <c r="I41" s="62">
        <f t="shared" si="1"/>
        <v>5940</v>
      </c>
      <c r="K41" s="67"/>
    </row>
    <row r="42" spans="1:11" ht="10.5">
      <c r="A42" s="390">
        <v>11</v>
      </c>
      <c r="B42" s="396" t="s">
        <v>56</v>
      </c>
      <c r="C42" s="392" t="s">
        <v>57</v>
      </c>
      <c r="D42" s="385">
        <f t="shared" si="0"/>
        <v>0</v>
      </c>
      <c r="E42" s="403">
        <v>0</v>
      </c>
      <c r="F42" s="366">
        <v>0</v>
      </c>
      <c r="G42" s="61">
        <v>0</v>
      </c>
      <c r="H42" s="61">
        <v>0</v>
      </c>
      <c r="I42" s="62">
        <f t="shared" si="1"/>
        <v>0</v>
      </c>
      <c r="K42" s="67"/>
    </row>
    <row r="43" spans="1:11" ht="10.5">
      <c r="A43" s="390">
        <f t="shared" si="2"/>
        <v>12</v>
      </c>
      <c r="B43" s="396" t="s">
        <v>58</v>
      </c>
      <c r="C43" s="392" t="s">
        <v>59</v>
      </c>
      <c r="D43" s="385">
        <f t="shared" si="0"/>
        <v>10667</v>
      </c>
      <c r="E43" s="403">
        <v>0</v>
      </c>
      <c r="F43" s="366">
        <v>0</v>
      </c>
      <c r="G43" s="61">
        <v>10667</v>
      </c>
      <c r="H43" s="61">
        <v>0</v>
      </c>
      <c r="I43" s="62">
        <f t="shared" si="1"/>
        <v>10667</v>
      </c>
      <c r="K43" s="67"/>
    </row>
    <row r="44" spans="1:11" ht="10.5">
      <c r="A44" s="390">
        <f t="shared" si="2"/>
        <v>13</v>
      </c>
      <c r="B44" s="396" t="s">
        <v>60</v>
      </c>
      <c r="C44" s="392" t="s">
        <v>61</v>
      </c>
      <c r="D44" s="385">
        <f t="shared" si="0"/>
        <v>82184</v>
      </c>
      <c r="E44" s="407">
        <v>82184</v>
      </c>
      <c r="F44" s="367">
        <v>0</v>
      </c>
      <c r="G44" s="61">
        <v>0</v>
      </c>
      <c r="H44" s="61">
        <v>0</v>
      </c>
      <c r="I44" s="62">
        <f t="shared" si="1"/>
        <v>82184</v>
      </c>
      <c r="J44" s="67"/>
      <c r="K44" s="67"/>
    </row>
    <row r="45" spans="1:11" ht="11.25" thickBot="1">
      <c r="A45" s="391">
        <f t="shared" si="2"/>
        <v>14</v>
      </c>
      <c r="B45" s="402">
        <v>720</v>
      </c>
      <c r="C45" s="400" t="s">
        <v>100</v>
      </c>
      <c r="D45" s="386">
        <f t="shared" si="0"/>
        <v>800</v>
      </c>
      <c r="E45" s="411">
        <v>0</v>
      </c>
      <c r="F45" s="368">
        <v>800</v>
      </c>
      <c r="G45" s="170">
        <v>0</v>
      </c>
      <c r="H45" s="170">
        <v>0</v>
      </c>
      <c r="I45" s="171">
        <f t="shared" si="1"/>
        <v>800</v>
      </c>
      <c r="K45" s="67"/>
    </row>
    <row r="46" spans="1:11" ht="11.25" thickBot="1">
      <c r="A46" s="176">
        <f t="shared" si="2"/>
        <v>15</v>
      </c>
      <c r="B46" s="401" t="s">
        <v>62</v>
      </c>
      <c r="C46" s="374"/>
      <c r="D46" s="379">
        <f t="shared" si="0"/>
        <v>2260</v>
      </c>
      <c r="E46" s="412">
        <f>E31-E9</f>
        <v>0</v>
      </c>
      <c r="F46" s="360">
        <f>F31-F9</f>
        <v>2260</v>
      </c>
      <c r="G46" s="178">
        <f>G31-G9</f>
        <v>0</v>
      </c>
      <c r="H46" s="179">
        <f>H31-H9</f>
        <v>97</v>
      </c>
      <c r="I46" s="178">
        <f>I31-I9</f>
        <v>2357</v>
      </c>
      <c r="K46" s="67"/>
    </row>
    <row r="47" ht="10.5">
      <c r="K47" s="67"/>
    </row>
  </sheetData>
  <sheetProtection/>
  <mergeCells count="2">
    <mergeCell ref="A6:A7"/>
    <mergeCell ref="E6:F6"/>
  </mergeCells>
  <printOptions/>
  <pageMargins left="0.2362204724409449" right="0.1968503937007874" top="0.5905511811023623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Rektorát UP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Jitka Kubáčková</dc:creator>
  <cp:keywords/>
  <dc:description/>
  <cp:lastModifiedBy>Plchova Miroslava</cp:lastModifiedBy>
  <cp:lastPrinted>2015-04-21T09:34:48Z</cp:lastPrinted>
  <dcterms:created xsi:type="dcterms:W3CDTF">2011-05-06T12:35:25Z</dcterms:created>
  <dcterms:modified xsi:type="dcterms:W3CDTF">2017-11-29T14:01:31Z</dcterms:modified>
  <cp:category/>
  <cp:version/>
  <cp:contentType/>
  <cp:contentStatus/>
</cp:coreProperties>
</file>